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8205" windowHeight="7770" tabRatio="817" activeTab="5"/>
  </bookViews>
  <sheets>
    <sheet name="Urban +Rural" sheetId="2" r:id="rId1"/>
    <sheet name="Urban" sheetId="3" r:id="rId2"/>
    <sheet name="Rural" sheetId="4" r:id="rId3"/>
    <sheet name="Functional Water schemes " sheetId="7" r:id="rId4"/>
    <sheet name="Non Functional water schemes" sheetId="6" r:id="rId5"/>
    <sheet name="Town1" sheetId="9" r:id="rId6"/>
  </sheets>
  <calcPr calcId="124519"/>
</workbook>
</file>

<file path=xl/calcChain.xml><?xml version="1.0" encoding="utf-8"?>
<calcChain xmlns="http://schemas.openxmlformats.org/spreadsheetml/2006/main">
  <c r="C22" i="9"/>
  <c r="B22"/>
  <c r="B6" i="7"/>
  <c r="B7"/>
  <c r="B8"/>
  <c r="B9"/>
  <c r="B10"/>
  <c r="B11"/>
  <c r="B12"/>
  <c r="B13"/>
  <c r="B14"/>
  <c r="B15"/>
  <c r="B16"/>
  <c r="B17"/>
  <c r="B18"/>
  <c r="B19"/>
  <c r="B20"/>
  <c r="B21"/>
  <c r="B22"/>
  <c r="B5"/>
  <c r="B6" i="6"/>
  <c r="B7"/>
  <c r="B8"/>
  <c r="B9"/>
  <c r="B10"/>
  <c r="B11"/>
  <c r="B12"/>
  <c r="B13"/>
  <c r="B14"/>
  <c r="B15"/>
  <c r="B16"/>
  <c r="B17"/>
  <c r="B18"/>
  <c r="B19"/>
  <c r="B20"/>
  <c r="B21"/>
  <c r="B22"/>
  <c r="B5"/>
  <c r="D4" i="4" l="1"/>
  <c r="C23" i="6"/>
  <c r="D23"/>
  <c r="E23"/>
  <c r="F23"/>
  <c r="G23"/>
  <c r="H23"/>
  <c r="I23"/>
  <c r="B23"/>
  <c r="I23" i="7" l="1"/>
  <c r="H23"/>
  <c r="G23"/>
  <c r="F23"/>
  <c r="E23"/>
  <c r="D23"/>
  <c r="C23"/>
  <c r="B23"/>
  <c r="D5" i="4" l="1"/>
  <c r="D7"/>
  <c r="D9"/>
  <c r="D10"/>
  <c r="D11"/>
  <c r="D12"/>
  <c r="D15"/>
  <c r="D17"/>
  <c r="D18"/>
  <c r="D19"/>
  <c r="D20"/>
  <c r="D21"/>
  <c r="B22"/>
  <c r="C17"/>
  <c r="C16"/>
  <c r="D16" s="1"/>
  <c r="C14"/>
  <c r="D14" s="1"/>
  <c r="C13"/>
  <c r="D13" s="1"/>
  <c r="C15"/>
  <c r="C8"/>
  <c r="D8" s="1"/>
  <c r="C7"/>
  <c r="C6"/>
  <c r="D6" s="1"/>
  <c r="D22" i="3"/>
  <c r="F5"/>
  <c r="F6"/>
  <c r="F7"/>
  <c r="F8"/>
  <c r="F9"/>
  <c r="F10"/>
  <c r="F11"/>
  <c r="F12"/>
  <c r="F13"/>
  <c r="F14"/>
  <c r="F15"/>
  <c r="F17"/>
  <c r="F18"/>
  <c r="F20"/>
  <c r="F21"/>
  <c r="F4"/>
  <c r="E19"/>
  <c r="E22" s="1"/>
  <c r="E16"/>
  <c r="F16" s="1"/>
  <c r="D7" i="2"/>
  <c r="D8"/>
  <c r="D9"/>
  <c r="D10"/>
  <c r="D11"/>
  <c r="D12"/>
  <c r="D13"/>
  <c r="D14"/>
  <c r="D15"/>
  <c r="D16"/>
  <c r="D17"/>
  <c r="D18"/>
  <c r="D19"/>
  <c r="D20"/>
  <c r="D21"/>
  <c r="D22"/>
  <c r="D23"/>
  <c r="D6"/>
  <c r="C24"/>
  <c r="D24" s="1"/>
  <c r="B24"/>
  <c r="C22" i="4" l="1"/>
  <c r="D22" s="1"/>
  <c r="F19" i="3"/>
  <c r="F22"/>
</calcChain>
</file>

<file path=xl/sharedStrings.xml><?xml version="1.0" encoding="utf-8"?>
<sst xmlns="http://schemas.openxmlformats.org/spreadsheetml/2006/main" count="292" uniqueCount="113">
  <si>
    <t xml:space="preserve">Kutaa F.Bishaan </t>
  </si>
  <si>
    <t>Part F. Water</t>
  </si>
  <si>
    <t>Baay'ina uummata bishaan dhugaatii argatan</t>
  </si>
  <si>
    <t>Baay'ina Uummata bishaan dhugaatii argatanii (%)</t>
  </si>
  <si>
    <t>Total</t>
  </si>
  <si>
    <t xml:space="preserve">Total population of the District </t>
  </si>
  <si>
    <t xml:space="preserve">Total population supplied with potable water </t>
  </si>
  <si>
    <t>Baay'ina uummata baadiyyaa</t>
  </si>
  <si>
    <t>Uummata baadiyyaa bishaan dhugaatii argatan</t>
  </si>
  <si>
    <t>Uummata baadiyyaa bishaan dhugaatii argatan %n</t>
  </si>
  <si>
    <t>Total rural population</t>
  </si>
  <si>
    <t>Rural population supplied with potable water</t>
  </si>
  <si>
    <r>
      <t>Rural Population supplied with potable water (</t>
    </r>
    <r>
      <rPr>
        <b/>
        <sz val="12"/>
        <color rgb="FF000000"/>
        <rFont val="Cambria"/>
        <family val="1"/>
      </rPr>
      <t>%)</t>
    </r>
  </si>
  <si>
    <t xml:space="preserve">Baay'ina magaalotaa </t>
  </si>
  <si>
    <t>Baay'ina magaalota bishaan dhugaatii argatan</t>
  </si>
  <si>
    <t>Baay'ina uummata magaalaa</t>
  </si>
  <si>
    <t>Uummata magaalaa bishaan dhugaatii argatan</t>
  </si>
  <si>
    <t>Uummata magaalaa bishaan dhugaatii argatan (%)</t>
  </si>
  <si>
    <t xml:space="preserve">Number of towns </t>
  </si>
  <si>
    <t>Number of towns supplied with potable water</t>
  </si>
  <si>
    <t>Total population in the towns</t>
  </si>
  <si>
    <t xml:space="preserve">  Total towns population supplied with potable water</t>
  </si>
  <si>
    <t xml:space="preserve">       Madda :- Waajjira MMD Godinalee </t>
  </si>
  <si>
    <t xml:space="preserve">       Source :-Zone FED Office </t>
  </si>
  <si>
    <t>Zone</t>
  </si>
  <si>
    <t>Godina</t>
  </si>
  <si>
    <t>Baay'ina uummata Godina</t>
  </si>
  <si>
    <t xml:space="preserve"> Godina</t>
  </si>
  <si>
    <t>Arsii</t>
  </si>
  <si>
    <t>Arsii lixaa</t>
  </si>
  <si>
    <t>Baalee</t>
  </si>
  <si>
    <t>Booraana</t>
  </si>
  <si>
    <t>G/N/Finfinnee</t>
  </si>
  <si>
    <t>Gujii</t>
  </si>
  <si>
    <t>H/Guduruu Wallaga</t>
  </si>
  <si>
    <t>Harargee Bahaa</t>
  </si>
  <si>
    <t>Harargee Lixaa</t>
  </si>
  <si>
    <t>Illu Aba Bor</t>
  </si>
  <si>
    <t>Jimmaa</t>
  </si>
  <si>
    <t>Qellem Wallaga</t>
  </si>
  <si>
    <t>Shawaa Bahaa</t>
  </si>
  <si>
    <t>Shawaa K/Lixaa</t>
  </si>
  <si>
    <t xml:space="preserve">Shawaa Kabaa </t>
  </si>
  <si>
    <t>Shawaa Lixaa</t>
  </si>
  <si>
    <t>Wallaga Bahaa</t>
  </si>
  <si>
    <t>Wallagaa Lixaa</t>
  </si>
  <si>
    <t>Godina/Naannoo</t>
  </si>
  <si>
    <t xml:space="preserve">Arsi </t>
  </si>
  <si>
    <t>West Arsi</t>
  </si>
  <si>
    <t>Bale</t>
  </si>
  <si>
    <t>Borena</t>
  </si>
  <si>
    <t>S/Z/ S/Finfinne</t>
  </si>
  <si>
    <t>Guji</t>
  </si>
  <si>
    <t>H/G/Wollega</t>
  </si>
  <si>
    <t>East Hararge</t>
  </si>
  <si>
    <t>West Hararge</t>
  </si>
  <si>
    <t>Ilubabor</t>
  </si>
  <si>
    <t>Jimma</t>
  </si>
  <si>
    <t xml:space="preserve">Kellem Wollega </t>
  </si>
  <si>
    <t xml:space="preserve">East Shoa </t>
  </si>
  <si>
    <t>S/West Shoa</t>
  </si>
  <si>
    <t>North Shoa</t>
  </si>
  <si>
    <t xml:space="preserve">West shoa </t>
  </si>
  <si>
    <t xml:space="preserve">East Wollega </t>
  </si>
  <si>
    <t>West Wollega</t>
  </si>
  <si>
    <t xml:space="preserve">Zones </t>
  </si>
  <si>
    <r>
      <t>Towns Population supplied with potable water</t>
    </r>
    <r>
      <rPr>
        <b/>
        <sz val="9"/>
        <color rgb="FF000000"/>
        <rFont val="Cambria"/>
        <family val="1"/>
      </rPr>
      <t xml:space="preserve"> (%)</t>
    </r>
  </si>
  <si>
    <r>
      <t xml:space="preserve">population supplied with potable water </t>
    </r>
    <r>
      <rPr>
        <sz val="11"/>
        <color rgb="FF000000"/>
        <rFont val="Cambria"/>
        <family val="1"/>
      </rPr>
      <t>(%)</t>
    </r>
  </si>
  <si>
    <t>S/Z/S/Finfinne</t>
  </si>
  <si>
    <t xml:space="preserve">Table F.1. Number of rural and urban population supplied with potable water,2014/15  </t>
  </si>
  <si>
    <t xml:space="preserve">Iskimoota Bishaan tajaajila kennaa jiran  </t>
  </si>
  <si>
    <t xml:space="preserve">Boolla gadi fagoo </t>
  </si>
  <si>
    <t>Boolla Gabaabaa</t>
  </si>
  <si>
    <t xml:space="preserve">Boolla harkaa </t>
  </si>
  <si>
    <t>Madda abbaa caasaa</t>
  </si>
  <si>
    <t xml:space="preserve">Madda ijaa irratti </t>
  </si>
  <si>
    <t>laga dabsuu</t>
  </si>
  <si>
    <t>daamii</t>
  </si>
  <si>
    <t xml:space="preserve"> TOTAL</t>
  </si>
  <si>
    <t xml:space="preserve">Iskimoota Bishaanii tajaajila kennaa  hin jirre </t>
  </si>
  <si>
    <t>Boolla Gabaaba</t>
  </si>
  <si>
    <t>Ida'ama</t>
  </si>
  <si>
    <t xml:space="preserve">Ida'ama </t>
  </si>
  <si>
    <t>Functional water schemes</t>
  </si>
  <si>
    <t>Gabatee F.4.Iskimoota Bishaanii tajaajila kennaa  Jiran ,bara 2007</t>
  </si>
  <si>
    <t>Table F.4.Number of  functional Water Schemes , year 2014/15</t>
  </si>
  <si>
    <t>Gabatee F.5.Iskimoota Bishaanii tajaajila kennaa  hin jirre ,bara 2007</t>
  </si>
  <si>
    <t>Table F.5.Number of Non functional Water Schemes , year 2014/15</t>
  </si>
  <si>
    <t>Deep wells</t>
  </si>
  <si>
    <t xml:space="preserve">Zone </t>
  </si>
  <si>
    <t xml:space="preserve">River diversion </t>
  </si>
  <si>
    <t>spring on spot</t>
  </si>
  <si>
    <t xml:space="preserve">Dam </t>
  </si>
  <si>
    <t>Motorized spring</t>
  </si>
  <si>
    <t xml:space="preserve">Shallow well fitted with hand pump </t>
  </si>
  <si>
    <t xml:space="preserve">Hand dug well fitted with hand pump </t>
  </si>
  <si>
    <t>Non Functional water schemes</t>
  </si>
  <si>
    <t>Gabatee F.1. Baay'ina uummata Baadiyyaa fi Magaalaa bishaan dhugaatii argatan,2007</t>
  </si>
  <si>
    <t>Gabatee F.2. Baay'ina magaalotaa fi uummata magaalotaa bishaan dhugaatii argatan,bara 2007</t>
  </si>
  <si>
    <t>Table F.2. Number of towns and towns’ population supplied with potable water, year 2014/15</t>
  </si>
  <si>
    <t xml:space="preserve"> Gabatee F.3. Baay'ina uummata baadiyyaa bishaan dhugaatii argatan,bara 2007</t>
  </si>
  <si>
    <t>Table F.3.Number of Rural population supplied with potable water, year 2014/15</t>
  </si>
  <si>
    <t>Wallaggaa Lixaa</t>
  </si>
  <si>
    <t>Gabatee F.6. Baay'ina magaalotaa bishaan dhugaatii argatan, Bara 2007</t>
  </si>
  <si>
    <r>
      <t xml:space="preserve">Table F.6. </t>
    </r>
    <r>
      <rPr>
        <b/>
        <i/>
        <sz val="14"/>
        <rFont val="Calibri"/>
        <family val="2"/>
        <scheme val="minor"/>
      </rPr>
      <t>Number of towns  supplied with potable water, year 2014/15</t>
    </r>
  </si>
  <si>
    <r>
      <t xml:space="preserve">                  </t>
    </r>
    <r>
      <rPr>
        <b/>
        <sz val="14"/>
        <color rgb="FF000000"/>
        <rFont val="Cambria"/>
        <family val="1"/>
      </rPr>
      <t>Godina/Aanaa</t>
    </r>
  </si>
  <si>
    <t>Horro Guduruu Wallaggaa</t>
  </si>
  <si>
    <t>Wallagga Bahaa</t>
  </si>
  <si>
    <t>South West Shoa</t>
  </si>
  <si>
    <t>Horo Guduru Wollega</t>
  </si>
  <si>
    <t>Total number of towns</t>
  </si>
  <si>
    <t>Towns supplied with potable water</t>
  </si>
  <si>
    <t>Daamii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</si>
</sst>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44">
    <font>
      <sz val="11"/>
      <color theme="1"/>
      <name val="Calibri"/>
      <family val="2"/>
      <scheme val="minor"/>
    </font>
    <font>
      <b/>
      <sz val="12"/>
      <color rgb="FF365F91"/>
      <name val="Cambria"/>
      <family val="1"/>
    </font>
    <font>
      <sz val="12"/>
      <color theme="1"/>
      <name val="Calibri"/>
      <family val="2"/>
      <scheme val="minor"/>
    </font>
    <font>
      <b/>
      <sz val="12"/>
      <color rgb="FF365F9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rgb="FF000000"/>
      <name val="Cambria"/>
      <family val="1"/>
    </font>
    <font>
      <sz val="12"/>
      <color rgb="FF000000"/>
      <name val="Cambria"/>
      <family val="1"/>
    </font>
    <font>
      <sz val="12"/>
      <color rgb="FF000000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Arial Narrow"/>
      <family val="2"/>
    </font>
    <font>
      <sz val="8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0"/>
      <color theme="1"/>
      <name val="Calibri"/>
      <family val="2"/>
      <scheme val="minor"/>
    </font>
    <font>
      <i/>
      <sz val="9"/>
      <color rgb="FF000000"/>
      <name val="Calibri"/>
      <family val="2"/>
      <scheme val="minor"/>
    </font>
    <font>
      <i/>
      <sz val="9"/>
      <color rgb="FF000000"/>
      <name val="Cambria"/>
      <family val="1"/>
    </font>
    <font>
      <sz val="9"/>
      <name val="Times New Roman"/>
      <family val="1"/>
    </font>
    <font>
      <sz val="9"/>
      <color rgb="FF000000"/>
      <name val="Cambria"/>
      <family val="1"/>
    </font>
    <font>
      <sz val="9"/>
      <color rgb="FF000000"/>
      <name val="Calibri"/>
      <family val="2"/>
      <scheme val="minor"/>
    </font>
    <font>
      <b/>
      <sz val="9"/>
      <color rgb="FF000000"/>
      <name val="Cambria"/>
      <family val="1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mbria"/>
      <family val="1"/>
    </font>
    <font>
      <sz val="10"/>
      <name val="Arial"/>
      <family val="2"/>
    </font>
    <font>
      <sz val="11"/>
      <color theme="1"/>
      <name val="Cambria"/>
      <family val="1"/>
      <scheme val="major"/>
    </font>
    <font>
      <sz val="11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0"/>
      <name val="Arial"/>
      <family val="2"/>
    </font>
    <font>
      <sz val="9"/>
      <color indexed="8"/>
      <name val="Calibri"/>
      <family val="2"/>
    </font>
    <font>
      <sz val="12"/>
      <color rgb="FF000000"/>
      <name val="Times New Roman"/>
      <family val="1"/>
    </font>
    <font>
      <sz val="12"/>
      <name val="Times New Roman"/>
      <family val="1"/>
    </font>
    <font>
      <sz val="12"/>
      <name val="Calibri"/>
      <family val="2"/>
      <scheme val="minor"/>
    </font>
    <font>
      <sz val="12"/>
      <color theme="1"/>
      <name val="Arial"/>
      <family val="2"/>
    </font>
    <font>
      <b/>
      <sz val="14"/>
      <name val="Calibri"/>
      <family val="2"/>
      <scheme val="minor"/>
    </font>
    <font>
      <b/>
      <sz val="14"/>
      <color rgb="FF00B050"/>
      <name val="Calibri"/>
      <family val="2"/>
      <scheme val="minor"/>
    </font>
    <font>
      <b/>
      <i/>
      <sz val="14"/>
      <name val="Calibri"/>
      <family val="2"/>
      <scheme val="minor"/>
    </font>
    <font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0000"/>
      <name val="Cambria"/>
      <family val="1"/>
    </font>
    <font>
      <sz val="12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24" fillId="0" borderId="0" applyFont="0" applyFill="0" applyBorder="0" applyAlignment="0" applyProtection="0"/>
    <xf numFmtId="0" fontId="26" fillId="0" borderId="0"/>
    <xf numFmtId="164" fontId="24" fillId="0" borderId="0" applyFont="0" applyFill="0" applyBorder="0" applyAlignment="0" applyProtection="0"/>
  </cellStyleXfs>
  <cellXfs count="122">
    <xf numFmtId="0" fontId="0" fillId="0" borderId="0" xfId="0"/>
    <xf numFmtId="0" fontId="2" fillId="2" borderId="0" xfId="0" applyFont="1" applyFill="1"/>
    <xf numFmtId="0" fontId="4" fillId="2" borderId="0" xfId="0" applyFont="1" applyFill="1"/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5" fillId="2" borderId="0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top" wrapText="1"/>
    </xf>
    <xf numFmtId="0" fontId="8" fillId="2" borderId="0" xfId="0" applyFont="1" applyFill="1"/>
    <xf numFmtId="0" fontId="9" fillId="2" borderId="0" xfId="0" applyFont="1" applyFill="1"/>
    <xf numFmtId="0" fontId="0" fillId="2" borderId="0" xfId="0" applyFont="1" applyFill="1"/>
    <xf numFmtId="0" fontId="11" fillId="0" borderId="2" xfId="0" applyFont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13" fillId="0" borderId="2" xfId="0" applyFont="1" applyBorder="1" applyAlignment="1">
      <alignment vertical="top" wrapText="1"/>
    </xf>
    <xf numFmtId="0" fontId="14" fillId="0" borderId="1" xfId="0" applyFont="1" applyBorder="1" applyAlignment="1">
      <alignment vertical="top"/>
    </xf>
    <xf numFmtId="0" fontId="15" fillId="0" borderId="1" xfId="0" applyFont="1" applyBorder="1" applyAlignment="1">
      <alignment vertical="top"/>
    </xf>
    <xf numFmtId="0" fontId="0" fillId="0" borderId="1" xfId="0" applyBorder="1" applyAlignment="1">
      <alignment vertical="top" wrapText="1"/>
    </xf>
    <xf numFmtId="0" fontId="0" fillId="0" borderId="1" xfId="0" applyBorder="1"/>
    <xf numFmtId="0" fontId="16" fillId="0" borderId="1" xfId="0" applyFont="1" applyBorder="1"/>
    <xf numFmtId="0" fontId="0" fillId="0" borderId="1" xfId="0" applyFill="1" applyBorder="1" applyAlignment="1">
      <alignment wrapText="1"/>
    </xf>
    <xf numFmtId="0" fontId="6" fillId="2" borderId="1" xfId="0" applyFont="1" applyFill="1" applyBorder="1" applyAlignment="1">
      <alignment vertical="top"/>
    </xf>
    <xf numFmtId="0" fontId="17" fillId="2" borderId="1" xfId="0" applyFont="1" applyFill="1" applyBorder="1" applyAlignment="1">
      <alignment vertical="top" wrapText="1"/>
    </xf>
    <xf numFmtId="0" fontId="18" fillId="2" borderId="1" xfId="0" applyFont="1" applyFill="1" applyBorder="1" applyAlignment="1">
      <alignment vertical="top" wrapText="1"/>
    </xf>
    <xf numFmtId="0" fontId="19" fillId="0" borderId="1" xfId="0" applyFont="1" applyBorder="1" applyAlignment="1">
      <alignment vertical="top"/>
    </xf>
    <xf numFmtId="0" fontId="20" fillId="2" borderId="1" xfId="0" applyFont="1" applyFill="1" applyBorder="1" applyAlignment="1">
      <alignment vertical="top"/>
    </xf>
    <xf numFmtId="0" fontId="21" fillId="2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vertical="top"/>
    </xf>
    <xf numFmtId="0" fontId="0" fillId="0" borderId="1" xfId="0" applyFont="1" applyBorder="1" applyAlignment="1">
      <alignment vertical="top"/>
    </xf>
    <xf numFmtId="0" fontId="0" fillId="0" borderId="1" xfId="0" applyFont="1" applyBorder="1" applyAlignment="1">
      <alignment vertical="center"/>
    </xf>
    <xf numFmtId="0" fontId="0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right" vertical="top" wrapText="1"/>
    </xf>
    <xf numFmtId="0" fontId="9" fillId="0" borderId="1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0" fontId="6" fillId="2" borderId="1" xfId="0" applyFont="1" applyFill="1" applyBorder="1" applyAlignment="1">
      <alignment horizontal="right" vertical="top"/>
    </xf>
    <xf numFmtId="0" fontId="11" fillId="0" borderId="3" xfId="0" applyFont="1" applyBorder="1" applyAlignment="1">
      <alignment vertical="top" wrapText="1"/>
    </xf>
    <xf numFmtId="0" fontId="2" fillId="2" borderId="0" xfId="0" applyFont="1" applyFill="1" applyBorder="1"/>
    <xf numFmtId="0" fontId="25" fillId="2" borderId="1" xfId="0" applyFont="1" applyFill="1" applyBorder="1" applyAlignment="1">
      <alignment vertical="top" wrapText="1"/>
    </xf>
    <xf numFmtId="0" fontId="23" fillId="0" borderId="1" xfId="0" applyFont="1" applyBorder="1" applyAlignment="1">
      <alignment vertical="top"/>
    </xf>
    <xf numFmtId="0" fontId="28" fillId="0" borderId="1" xfId="0" applyFont="1" applyBorder="1" applyAlignment="1">
      <alignment vertical="top"/>
    </xf>
    <xf numFmtId="0" fontId="25" fillId="2" borderId="1" xfId="0" applyFont="1" applyFill="1" applyBorder="1" applyAlignment="1">
      <alignment horizontal="center" vertical="top" wrapText="1"/>
    </xf>
    <xf numFmtId="0" fontId="16" fillId="0" borderId="1" xfId="0" applyFont="1" applyBorder="1" applyAlignment="1">
      <alignment vertical="top"/>
    </xf>
    <xf numFmtId="0" fontId="0" fillId="0" borderId="1" xfId="0" applyFill="1" applyBorder="1" applyAlignment="1">
      <alignment vertical="top" wrapText="1"/>
    </xf>
    <xf numFmtId="0" fontId="24" fillId="0" borderId="1" xfId="0" applyFont="1" applyBorder="1" applyAlignment="1">
      <alignment vertical="top"/>
    </xf>
    <xf numFmtId="0" fontId="24" fillId="0" borderId="1" xfId="0" applyFont="1" applyBorder="1" applyAlignment="1">
      <alignment vertical="top" wrapText="1"/>
    </xf>
    <xf numFmtId="0" fontId="24" fillId="0" borderId="1" xfId="0" applyFont="1" applyFill="1" applyBorder="1" applyAlignment="1">
      <alignment vertical="top" wrapText="1"/>
    </xf>
    <xf numFmtId="0" fontId="18" fillId="2" borderId="1" xfId="0" applyFont="1" applyFill="1" applyBorder="1" applyAlignment="1">
      <alignment horizontal="center" vertical="top" wrapText="1"/>
    </xf>
    <xf numFmtId="0" fontId="25" fillId="2" borderId="1" xfId="0" applyFont="1" applyFill="1" applyBorder="1" applyAlignment="1">
      <alignment horizontal="left" vertical="top" wrapText="1"/>
    </xf>
    <xf numFmtId="0" fontId="30" fillId="2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29" fillId="2" borderId="1" xfId="0" applyFont="1" applyFill="1" applyBorder="1" applyAlignment="1">
      <alignment horizontal="center"/>
    </xf>
    <xf numFmtId="0" fontId="0" fillId="0" borderId="0" xfId="0" applyAlignment="1">
      <alignment vertical="top" wrapText="1"/>
    </xf>
    <xf numFmtId="0" fontId="29" fillId="2" borderId="1" xfId="0" applyFont="1" applyFill="1" applyBorder="1" applyAlignment="1">
      <alignment vertical="top"/>
    </xf>
    <xf numFmtId="0" fontId="32" fillId="2" borderId="1" xfId="0" applyFont="1" applyFill="1" applyBorder="1" applyAlignment="1">
      <alignment vertical="top" wrapText="1"/>
    </xf>
    <xf numFmtId="0" fontId="37" fillId="0" borderId="0" xfId="0" applyFont="1"/>
    <xf numFmtId="0" fontId="38" fillId="0" borderId="0" xfId="0" applyFont="1"/>
    <xf numFmtId="0" fontId="40" fillId="0" borderId="0" xfId="0" applyFont="1"/>
    <xf numFmtId="0" fontId="41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0" fontId="43" fillId="0" borderId="2" xfId="0" applyFont="1" applyBorder="1" applyAlignment="1">
      <alignment vertical="top" wrapText="1"/>
    </xf>
    <xf numFmtId="0" fontId="34" fillId="0" borderId="2" xfId="0" applyFont="1" applyBorder="1" applyAlignment="1">
      <alignment vertical="top" wrapText="1"/>
    </xf>
    <xf numFmtId="0" fontId="34" fillId="0" borderId="1" xfId="0" applyFont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/>
    </xf>
    <xf numFmtId="0" fontId="2" fillId="0" borderId="0" xfId="0" applyFont="1"/>
    <xf numFmtId="0" fontId="0" fillId="0" borderId="1" xfId="0" applyBorder="1" applyAlignment="1">
      <alignment horizontal="center"/>
    </xf>
    <xf numFmtId="0" fontId="32" fillId="2" borderId="1" xfId="0" applyFont="1" applyFill="1" applyBorder="1" applyAlignment="1">
      <alignment horizontal="center" vertical="center" wrapText="1"/>
    </xf>
    <xf numFmtId="164" fontId="0" fillId="0" borderId="1" xfId="1" applyNumberFormat="1" applyFont="1" applyBorder="1" applyAlignment="1">
      <alignment horizontal="center"/>
    </xf>
    <xf numFmtId="0" fontId="24" fillId="0" borderId="1" xfId="0" applyFont="1" applyBorder="1" applyAlignment="1">
      <alignment horizontal="center" vertical="top"/>
    </xf>
    <xf numFmtId="4" fontId="25" fillId="2" borderId="1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3" fontId="25" fillId="2" borderId="1" xfId="0" applyNumberFormat="1" applyFont="1" applyFill="1" applyBorder="1" applyAlignment="1">
      <alignment horizontal="center" vertical="top" wrapText="1"/>
    </xf>
    <xf numFmtId="164" fontId="0" fillId="0" borderId="1" xfId="1" applyNumberFormat="1" applyFont="1" applyBorder="1" applyAlignment="1">
      <alignment horizontal="left"/>
    </xf>
    <xf numFmtId="37" fontId="25" fillId="2" borderId="1" xfId="1" applyNumberFormat="1" applyFont="1" applyFill="1" applyBorder="1" applyAlignment="1">
      <alignment horizontal="left" vertical="top" wrapText="1"/>
    </xf>
    <xf numFmtId="164" fontId="0" fillId="0" borderId="1" xfId="0" applyNumberFormat="1" applyBorder="1" applyAlignment="1">
      <alignment horizontal="center" vertical="center"/>
    </xf>
    <xf numFmtId="164" fontId="27" fillId="2" borderId="1" xfId="1" applyNumberFormat="1" applyFont="1" applyFill="1" applyBorder="1" applyAlignment="1">
      <alignment horizontal="center" vertical="top"/>
    </xf>
    <xf numFmtId="0" fontId="0" fillId="0" borderId="1" xfId="0" applyFont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31" fillId="0" borderId="1" xfId="0" applyFont="1" applyFill="1" applyBorder="1" applyAlignment="1">
      <alignment horizontal="center"/>
    </xf>
    <xf numFmtId="0" fontId="29" fillId="0" borderId="1" xfId="0" applyFont="1" applyBorder="1" applyAlignment="1">
      <alignment horizontal="center"/>
    </xf>
    <xf numFmtId="0" fontId="29" fillId="0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 vertical="top"/>
    </xf>
    <xf numFmtId="0" fontId="0" fillId="2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33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top"/>
    </xf>
    <xf numFmtId="0" fontId="36" fillId="0" borderId="1" xfId="0" applyFont="1" applyFill="1" applyBorder="1" applyAlignment="1">
      <alignment horizontal="center"/>
    </xf>
    <xf numFmtId="0" fontId="35" fillId="0" borderId="1" xfId="0" applyFont="1" applyFill="1" applyBorder="1" applyAlignment="1">
      <alignment horizontal="center"/>
    </xf>
    <xf numFmtId="0" fontId="35" fillId="0" borderId="1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right"/>
    </xf>
    <xf numFmtId="3" fontId="25" fillId="2" borderId="1" xfId="0" applyNumberFormat="1" applyFont="1" applyFill="1" applyBorder="1" applyAlignment="1">
      <alignment horizontal="right" vertical="top" wrapText="1"/>
    </xf>
    <xf numFmtId="164" fontId="0" fillId="0" borderId="1" xfId="1" applyNumberFormat="1" applyFont="1" applyBorder="1" applyAlignment="1">
      <alignment horizontal="right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left"/>
    </xf>
    <xf numFmtId="0" fontId="4" fillId="2" borderId="6" xfId="0" applyFont="1" applyFill="1" applyBorder="1" applyAlignment="1">
      <alignment horizontal="left"/>
    </xf>
    <xf numFmtId="0" fontId="30" fillId="2" borderId="1" xfId="0" applyFont="1" applyFill="1" applyBorder="1" applyAlignment="1">
      <alignment horizontal="center" vertical="top" wrapText="1"/>
    </xf>
    <xf numFmtId="0" fontId="30" fillId="2" borderId="1" xfId="0" applyFont="1" applyFill="1" applyBorder="1" applyAlignment="1">
      <alignment horizontal="center" vertical="top"/>
    </xf>
    <xf numFmtId="0" fontId="25" fillId="2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29" fillId="2" borderId="2" xfId="0" applyFont="1" applyFill="1" applyBorder="1" applyAlignment="1">
      <alignment horizontal="center" vertical="top"/>
    </xf>
    <xf numFmtId="0" fontId="29" fillId="2" borderId="11" xfId="0" applyFont="1" applyFill="1" applyBorder="1" applyAlignment="1">
      <alignment horizontal="center" vertical="top"/>
    </xf>
    <xf numFmtId="0" fontId="29" fillId="0" borderId="4" xfId="0" applyFont="1" applyBorder="1" applyAlignment="1">
      <alignment horizontal="center" vertical="top"/>
    </xf>
    <xf numFmtId="0" fontId="29" fillId="0" borderId="10" xfId="0" applyFont="1" applyBorder="1" applyAlignment="1">
      <alignment horizontal="center" vertical="top"/>
    </xf>
    <xf numFmtId="0" fontId="29" fillId="0" borderId="9" xfId="0" applyFont="1" applyBorder="1" applyAlignment="1">
      <alignment horizontal="center" vertical="top"/>
    </xf>
    <xf numFmtId="0" fontId="30" fillId="2" borderId="7" xfId="0" applyFont="1" applyFill="1" applyBorder="1" applyAlignment="1">
      <alignment horizontal="center" vertical="top"/>
    </xf>
    <xf numFmtId="0" fontId="30" fillId="2" borderId="8" xfId="0" applyFont="1" applyFill="1" applyBorder="1" applyAlignment="1">
      <alignment horizontal="center" vertical="top"/>
    </xf>
    <xf numFmtId="0" fontId="30" fillId="2" borderId="5" xfId="0" applyFont="1" applyFill="1" applyBorder="1" applyAlignment="1">
      <alignment horizontal="center" vertical="top"/>
    </xf>
    <xf numFmtId="0" fontId="4" fillId="2" borderId="0" xfId="0" applyFont="1" applyFill="1" applyAlignment="1">
      <alignment horizontal="center"/>
    </xf>
    <xf numFmtId="0" fontId="4" fillId="2" borderId="6" xfId="0" applyFont="1" applyFill="1" applyBorder="1" applyAlignment="1">
      <alignment horizontal="center"/>
    </xf>
  </cellXfs>
  <cellStyles count="4">
    <cellStyle name="Comma" xfId="1" builtinId="3"/>
    <cellStyle name="Comma 3" xfId="3"/>
    <cellStyle name="Normal" xfId="0" builtinId="0"/>
    <cellStyle name="Normal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7"/>
  <sheetViews>
    <sheetView workbookViewId="0">
      <selection activeCell="C26" sqref="C26"/>
    </sheetView>
  </sheetViews>
  <sheetFormatPr defaultRowHeight="15"/>
  <cols>
    <col min="1" max="1" width="14.42578125" customWidth="1"/>
    <col min="2" max="2" width="16.85546875" customWidth="1"/>
    <col min="3" max="3" width="38.85546875" customWidth="1"/>
    <col min="4" max="4" width="23.5703125" customWidth="1"/>
    <col min="5" max="5" width="16.5703125" customWidth="1"/>
    <col min="6" max="7" width="0" hidden="1" customWidth="1"/>
    <col min="8" max="8" width="19.42578125" customWidth="1"/>
    <col min="9" max="9" width="15" customWidth="1"/>
    <col min="10" max="10" width="18.28515625" customWidth="1"/>
    <col min="11" max="11" width="15.85546875" customWidth="1"/>
  </cols>
  <sheetData>
    <row r="1" spans="1:5" ht="15.75">
      <c r="A1" s="104" t="s">
        <v>0</v>
      </c>
      <c r="B1" s="104"/>
      <c r="C1" s="1"/>
      <c r="D1" s="1"/>
      <c r="E1" s="1"/>
    </row>
    <row r="2" spans="1:5" ht="15.75">
      <c r="A2" s="105" t="s">
        <v>1</v>
      </c>
      <c r="B2" s="105"/>
      <c r="C2" s="1"/>
      <c r="D2" s="1"/>
      <c r="E2" s="1"/>
    </row>
    <row r="3" spans="1:5" ht="15.75">
      <c r="A3" s="106" t="s">
        <v>97</v>
      </c>
      <c r="B3" s="106"/>
      <c r="C3" s="106"/>
      <c r="D3" s="106"/>
      <c r="E3" s="106"/>
    </row>
    <row r="4" spans="1:5" ht="15.75">
      <c r="A4" s="107" t="s">
        <v>69</v>
      </c>
      <c r="B4" s="107"/>
      <c r="C4" s="107"/>
      <c r="D4" s="107"/>
      <c r="E4" s="107"/>
    </row>
    <row r="5" spans="1:5" ht="47.25" customHeight="1">
      <c r="A5" s="3" t="s">
        <v>25</v>
      </c>
      <c r="B5" s="4" t="s">
        <v>26</v>
      </c>
      <c r="C5" s="4" t="s">
        <v>2</v>
      </c>
      <c r="D5" s="4" t="s">
        <v>3</v>
      </c>
      <c r="E5" s="15" t="s">
        <v>24</v>
      </c>
    </row>
    <row r="6" spans="1:5">
      <c r="A6" s="11" t="s">
        <v>28</v>
      </c>
      <c r="B6" s="80">
        <v>3284678</v>
      </c>
      <c r="C6" s="76">
        <v>2857293</v>
      </c>
      <c r="D6" s="77">
        <f>C6/B6*100</f>
        <v>86.988526729256265</v>
      </c>
      <c r="E6" s="46" t="s">
        <v>47</v>
      </c>
    </row>
    <row r="7" spans="1:5">
      <c r="A7" s="11" t="s">
        <v>29</v>
      </c>
      <c r="B7" s="80">
        <v>2523458</v>
      </c>
      <c r="C7" s="76">
        <v>2133128</v>
      </c>
      <c r="D7" s="77">
        <f t="shared" ref="D7:D24" si="0">C7/B7*100</f>
        <v>84.531939901516097</v>
      </c>
      <c r="E7" s="46" t="s">
        <v>48</v>
      </c>
    </row>
    <row r="8" spans="1:5">
      <c r="A8" s="11" t="s">
        <v>30</v>
      </c>
      <c r="B8" s="80">
        <v>1757384</v>
      </c>
      <c r="C8" s="82">
        <v>1312613</v>
      </c>
      <c r="D8" s="77">
        <f t="shared" si="0"/>
        <v>74.691302526937761</v>
      </c>
      <c r="E8" s="46" t="s">
        <v>49</v>
      </c>
    </row>
    <row r="9" spans="1:5">
      <c r="A9" s="11" t="s">
        <v>31</v>
      </c>
      <c r="B9" s="80">
        <v>1201246</v>
      </c>
      <c r="C9" s="78">
        <v>1045090</v>
      </c>
      <c r="D9" s="77">
        <f t="shared" si="0"/>
        <v>87.000497816433935</v>
      </c>
      <c r="E9" s="45" t="s">
        <v>50</v>
      </c>
    </row>
    <row r="10" spans="1:5">
      <c r="A10" s="12" t="s">
        <v>32</v>
      </c>
      <c r="B10" s="80">
        <v>881574</v>
      </c>
      <c r="C10" s="76">
        <v>841028</v>
      </c>
      <c r="D10" s="77">
        <f t="shared" si="0"/>
        <v>95.400726427957267</v>
      </c>
      <c r="E10" s="45" t="s">
        <v>51</v>
      </c>
    </row>
    <row r="11" spans="1:5">
      <c r="A11" s="11" t="s">
        <v>33</v>
      </c>
      <c r="B11" s="80">
        <v>1735844</v>
      </c>
      <c r="C11" s="76">
        <v>1462256</v>
      </c>
      <c r="D11" s="77">
        <f t="shared" si="0"/>
        <v>84.238906261161716</v>
      </c>
      <c r="E11" s="45" t="s">
        <v>52</v>
      </c>
    </row>
    <row r="12" spans="1:5">
      <c r="A12" s="11" t="s">
        <v>34</v>
      </c>
      <c r="B12" s="80">
        <v>715222</v>
      </c>
      <c r="C12" s="76">
        <v>634258</v>
      </c>
      <c r="D12" s="77">
        <f t="shared" si="0"/>
        <v>88.679878415373125</v>
      </c>
      <c r="E12" s="45" t="s">
        <v>53</v>
      </c>
    </row>
    <row r="13" spans="1:5">
      <c r="A13" s="11" t="s">
        <v>35</v>
      </c>
      <c r="B13" s="80">
        <v>3396077</v>
      </c>
      <c r="C13" s="76">
        <v>2563013</v>
      </c>
      <c r="D13" s="77">
        <f t="shared" si="0"/>
        <v>75.46981414143437</v>
      </c>
      <c r="E13" s="45" t="s">
        <v>54</v>
      </c>
    </row>
    <row r="14" spans="1:5">
      <c r="A14" s="11" t="s">
        <v>36</v>
      </c>
      <c r="B14" s="80">
        <v>2335512</v>
      </c>
      <c r="C14" s="76">
        <v>1895650</v>
      </c>
      <c r="D14" s="77">
        <f t="shared" si="0"/>
        <v>81.166356670400319</v>
      </c>
      <c r="E14" s="45" t="s">
        <v>55</v>
      </c>
    </row>
    <row r="15" spans="1:5">
      <c r="A15" s="13" t="s">
        <v>37</v>
      </c>
      <c r="B15" s="80">
        <v>1589119</v>
      </c>
      <c r="C15" s="76">
        <v>1417418</v>
      </c>
      <c r="D15" s="77">
        <f t="shared" si="0"/>
        <v>89.19520816251017</v>
      </c>
      <c r="E15" s="45" t="s">
        <v>56</v>
      </c>
    </row>
    <row r="16" spans="1:5">
      <c r="A16" s="11" t="s">
        <v>38</v>
      </c>
      <c r="B16" s="80">
        <v>3258651</v>
      </c>
      <c r="C16" s="76">
        <v>3221710</v>
      </c>
      <c r="D16" s="77">
        <f t="shared" si="0"/>
        <v>98.866371391106327</v>
      </c>
      <c r="E16" s="46" t="s">
        <v>57</v>
      </c>
    </row>
    <row r="17" spans="1:5">
      <c r="A17" s="11" t="s">
        <v>39</v>
      </c>
      <c r="B17" s="80">
        <v>993376</v>
      </c>
      <c r="C17" s="78">
        <v>944464</v>
      </c>
      <c r="D17" s="77">
        <f t="shared" si="0"/>
        <v>95.076184647102409</v>
      </c>
      <c r="E17" s="46" t="s">
        <v>58</v>
      </c>
    </row>
    <row r="18" spans="1:5">
      <c r="A18" s="11" t="s">
        <v>40</v>
      </c>
      <c r="B18" s="80">
        <v>1956923</v>
      </c>
      <c r="C18" s="76">
        <v>1808330</v>
      </c>
      <c r="D18" s="77">
        <f t="shared" si="0"/>
        <v>92.406803946808338</v>
      </c>
      <c r="E18" s="45" t="s">
        <v>59</v>
      </c>
    </row>
    <row r="19" spans="1:5">
      <c r="A19" s="11" t="s">
        <v>41</v>
      </c>
      <c r="B19" s="80">
        <v>1141287</v>
      </c>
      <c r="C19" s="76">
        <v>1014113</v>
      </c>
      <c r="D19" s="77">
        <f t="shared" si="0"/>
        <v>88.85696586397637</v>
      </c>
      <c r="E19" s="46" t="s">
        <v>60</v>
      </c>
    </row>
    <row r="20" spans="1:5">
      <c r="A20" s="11" t="s">
        <v>42</v>
      </c>
      <c r="B20" s="80">
        <v>1467555</v>
      </c>
      <c r="C20" s="76">
        <v>1419036</v>
      </c>
      <c r="D20" s="77">
        <f t="shared" si="0"/>
        <v>96.693888815069968</v>
      </c>
      <c r="E20" s="46" t="s">
        <v>61</v>
      </c>
    </row>
    <row r="21" spans="1:5">
      <c r="A21" s="11" t="s">
        <v>43</v>
      </c>
      <c r="B21" s="80">
        <v>2448272</v>
      </c>
      <c r="C21" s="76">
        <v>2175731</v>
      </c>
      <c r="D21" s="77">
        <f t="shared" si="0"/>
        <v>88.868026101674985</v>
      </c>
      <c r="E21" s="46" t="s">
        <v>62</v>
      </c>
    </row>
    <row r="22" spans="1:5">
      <c r="A22" s="11" t="s">
        <v>44</v>
      </c>
      <c r="B22" s="80">
        <v>1526071</v>
      </c>
      <c r="C22" s="76">
        <v>1454318</v>
      </c>
      <c r="D22" s="77">
        <f t="shared" si="0"/>
        <v>95.298187305833082</v>
      </c>
      <c r="E22" s="46" t="s">
        <v>63</v>
      </c>
    </row>
    <row r="23" spans="1:5">
      <c r="A23" s="11" t="s">
        <v>45</v>
      </c>
      <c r="B23" s="80">
        <v>1702617</v>
      </c>
      <c r="C23" s="76">
        <v>1598192</v>
      </c>
      <c r="D23" s="77">
        <f t="shared" si="0"/>
        <v>93.866794469924827</v>
      </c>
      <c r="E23" s="46" t="s">
        <v>64</v>
      </c>
    </row>
    <row r="24" spans="1:5">
      <c r="A24" s="14" t="s">
        <v>46</v>
      </c>
      <c r="B24" s="81">
        <f>SUM(B6:B23)</f>
        <v>33914866</v>
      </c>
      <c r="C24" s="79">
        <f>SUM(C6:C23)</f>
        <v>29797641</v>
      </c>
      <c r="D24" s="77">
        <f t="shared" si="0"/>
        <v>87.860117153345087</v>
      </c>
      <c r="E24" s="47" t="s">
        <v>4</v>
      </c>
    </row>
    <row r="25" spans="1:5" ht="30">
      <c r="A25" s="30" t="s">
        <v>24</v>
      </c>
      <c r="B25" s="31" t="s">
        <v>5</v>
      </c>
      <c r="C25" s="31" t="s">
        <v>6</v>
      </c>
      <c r="D25" s="31" t="s">
        <v>67</v>
      </c>
      <c r="E25" s="29" t="s">
        <v>65</v>
      </c>
    </row>
    <row r="26" spans="1:5" ht="15.75">
      <c r="A26" s="8" t="s">
        <v>22</v>
      </c>
      <c r="B26" s="5"/>
      <c r="C26" s="5"/>
      <c r="D26" s="5"/>
      <c r="E26" s="6"/>
    </row>
    <row r="27" spans="1:5" ht="15.75">
      <c r="A27" s="8" t="s">
        <v>23</v>
      </c>
      <c r="B27" s="1"/>
      <c r="C27" s="1"/>
      <c r="D27" s="1"/>
      <c r="E27" s="1"/>
    </row>
  </sheetData>
  <mergeCells count="4">
    <mergeCell ref="A1:B1"/>
    <mergeCell ref="A2:B2"/>
    <mergeCell ref="A3:E3"/>
    <mergeCell ref="A4:E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K25"/>
  <sheetViews>
    <sheetView workbookViewId="0">
      <selection activeCell="H23" sqref="H23"/>
    </sheetView>
  </sheetViews>
  <sheetFormatPr defaultRowHeight="15"/>
  <cols>
    <col min="1" max="1" width="16.140625" customWidth="1"/>
    <col min="2" max="2" width="11.85546875" hidden="1" customWidth="1"/>
    <col min="3" max="3" width="16.7109375" hidden="1" customWidth="1"/>
    <col min="4" max="4" width="14.7109375" customWidth="1"/>
    <col min="5" max="5" width="16.85546875" customWidth="1"/>
    <col min="6" max="6" width="15.5703125" customWidth="1"/>
    <col min="7" max="7" width="16.140625" customWidth="1"/>
    <col min="8" max="8" width="20.85546875" customWidth="1"/>
    <col min="9" max="9" width="11.7109375" customWidth="1"/>
    <col min="10" max="10" width="14.5703125" hidden="1" customWidth="1"/>
    <col min="11" max="11" width="16.42578125" hidden="1" customWidth="1"/>
    <col min="12" max="12" width="14.85546875" customWidth="1"/>
  </cols>
  <sheetData>
    <row r="1" spans="1:7" ht="15.75">
      <c r="A1" s="2" t="s">
        <v>98</v>
      </c>
      <c r="B1" s="1"/>
      <c r="C1" s="1"/>
      <c r="D1" s="1"/>
      <c r="E1" s="1"/>
      <c r="F1" s="1"/>
      <c r="G1" s="1"/>
    </row>
    <row r="2" spans="1:7" ht="15.75">
      <c r="A2" s="2" t="s">
        <v>99</v>
      </c>
      <c r="B2" s="1"/>
      <c r="C2" s="1"/>
      <c r="D2" s="1"/>
      <c r="E2" s="1"/>
      <c r="F2" s="1"/>
      <c r="G2" s="1"/>
    </row>
    <row r="3" spans="1:7" ht="48">
      <c r="A3" s="21" t="s">
        <v>27</v>
      </c>
      <c r="B3" s="48" t="s">
        <v>13</v>
      </c>
      <c r="C3" s="22" t="s">
        <v>14</v>
      </c>
      <c r="D3" s="22" t="s">
        <v>15</v>
      </c>
      <c r="E3" s="22" t="s">
        <v>16</v>
      </c>
      <c r="F3" s="22" t="s">
        <v>17</v>
      </c>
      <c r="G3" s="23" t="s">
        <v>24</v>
      </c>
    </row>
    <row r="4" spans="1:7">
      <c r="A4" s="11" t="s">
        <v>28</v>
      </c>
      <c r="B4" s="32"/>
      <c r="C4" s="39"/>
      <c r="D4" s="101">
        <v>425947</v>
      </c>
      <c r="E4" s="101">
        <v>366132</v>
      </c>
      <c r="F4" s="102">
        <f>E4/D4*100</f>
        <v>85.957173075523485</v>
      </c>
      <c r="G4" s="16" t="s">
        <v>47</v>
      </c>
    </row>
    <row r="5" spans="1:7" ht="15.75" customHeight="1">
      <c r="A5" s="11" t="s">
        <v>29</v>
      </c>
      <c r="B5" s="17"/>
      <c r="C5" s="39"/>
      <c r="D5" s="101">
        <v>406696</v>
      </c>
      <c r="E5" s="101">
        <v>349582</v>
      </c>
      <c r="F5" s="102">
        <f t="shared" ref="F5:F22" si="0">E5/D5*100</f>
        <v>85.956586738005782</v>
      </c>
      <c r="G5" s="16" t="s">
        <v>48</v>
      </c>
    </row>
    <row r="6" spans="1:7" ht="15" customHeight="1">
      <c r="A6" s="11" t="s">
        <v>30</v>
      </c>
      <c r="B6" s="17"/>
      <c r="C6" s="39"/>
      <c r="D6" s="101">
        <v>232351</v>
      </c>
      <c r="E6" s="101">
        <v>204016</v>
      </c>
      <c r="F6" s="102">
        <f t="shared" si="0"/>
        <v>87.805087991874359</v>
      </c>
      <c r="G6" s="16" t="s">
        <v>49</v>
      </c>
    </row>
    <row r="7" spans="1:7">
      <c r="A7" s="11" t="s">
        <v>31</v>
      </c>
      <c r="B7" s="17"/>
      <c r="C7" s="39"/>
      <c r="D7" s="101">
        <v>117498</v>
      </c>
      <c r="E7" s="101">
        <v>110330</v>
      </c>
      <c r="F7" s="102">
        <f t="shared" si="0"/>
        <v>93.899470629287308</v>
      </c>
      <c r="G7" s="17" t="s">
        <v>50</v>
      </c>
    </row>
    <row r="8" spans="1:7">
      <c r="A8" s="12" t="s">
        <v>32</v>
      </c>
      <c r="B8" s="17"/>
      <c r="C8" s="39"/>
      <c r="D8" s="101">
        <v>262732</v>
      </c>
      <c r="E8" s="101">
        <v>256060</v>
      </c>
      <c r="F8" s="102">
        <f t="shared" si="0"/>
        <v>97.460530121949361</v>
      </c>
      <c r="G8" s="18" t="s">
        <v>51</v>
      </c>
    </row>
    <row r="9" spans="1:7">
      <c r="A9" s="11" t="s">
        <v>33</v>
      </c>
      <c r="B9" s="33"/>
      <c r="C9" s="39"/>
      <c r="D9" s="101">
        <v>180929</v>
      </c>
      <c r="E9" s="103">
        <v>169713</v>
      </c>
      <c r="F9" s="102">
        <f t="shared" si="0"/>
        <v>93.800883219384403</v>
      </c>
      <c r="G9" s="17" t="s">
        <v>52</v>
      </c>
    </row>
    <row r="10" spans="1:7">
      <c r="A10" s="11" t="s">
        <v>34</v>
      </c>
      <c r="B10" s="17"/>
      <c r="C10" s="39"/>
      <c r="D10" s="101">
        <v>90204</v>
      </c>
      <c r="E10" s="101">
        <v>90118</v>
      </c>
      <c r="F10" s="102">
        <f t="shared" si="0"/>
        <v>99.904660547204116</v>
      </c>
      <c r="G10" s="17" t="s">
        <v>53</v>
      </c>
    </row>
    <row r="11" spans="1:7">
      <c r="A11" s="11" t="s">
        <v>35</v>
      </c>
      <c r="B11" s="17"/>
      <c r="C11" s="39"/>
      <c r="D11" s="101">
        <v>302276</v>
      </c>
      <c r="E11" s="103">
        <v>245999</v>
      </c>
      <c r="F11" s="102">
        <f t="shared" si="0"/>
        <v>81.382246688456902</v>
      </c>
      <c r="G11" s="17" t="s">
        <v>54</v>
      </c>
    </row>
    <row r="12" spans="1:7">
      <c r="A12" s="11" t="s">
        <v>36</v>
      </c>
      <c r="B12" s="17"/>
      <c r="C12" s="39"/>
      <c r="D12" s="101">
        <v>224182</v>
      </c>
      <c r="E12" s="103">
        <v>200632</v>
      </c>
      <c r="F12" s="102">
        <f t="shared" si="0"/>
        <v>89.495142339706135</v>
      </c>
      <c r="G12" s="17" t="s">
        <v>55</v>
      </c>
    </row>
    <row r="13" spans="1:7" ht="15.75">
      <c r="A13" s="13" t="s">
        <v>37</v>
      </c>
      <c r="B13" s="34"/>
      <c r="C13" s="39"/>
      <c r="D13" s="101">
        <v>173371</v>
      </c>
      <c r="E13" s="103">
        <v>159703</v>
      </c>
      <c r="F13" s="102">
        <f t="shared" si="0"/>
        <v>92.116328567061387</v>
      </c>
      <c r="G13" s="17" t="s">
        <v>56</v>
      </c>
    </row>
    <row r="14" spans="1:7">
      <c r="A14" s="11" t="s">
        <v>38</v>
      </c>
      <c r="B14" s="32"/>
      <c r="C14" s="39"/>
      <c r="D14" s="101">
        <v>360358</v>
      </c>
      <c r="E14" s="103">
        <v>358428</v>
      </c>
      <c r="F14" s="102">
        <f t="shared" si="0"/>
        <v>99.464421491960778</v>
      </c>
      <c r="G14" s="16" t="s">
        <v>57</v>
      </c>
    </row>
    <row r="15" spans="1:7">
      <c r="A15" s="11" t="s">
        <v>39</v>
      </c>
      <c r="B15" s="17"/>
      <c r="C15" s="39"/>
      <c r="D15" s="101">
        <v>106280</v>
      </c>
      <c r="E15" s="101">
        <v>85334</v>
      </c>
      <c r="F15" s="102">
        <f t="shared" si="0"/>
        <v>80.291682348513362</v>
      </c>
      <c r="G15" s="16" t="s">
        <v>58</v>
      </c>
    </row>
    <row r="16" spans="1:7">
      <c r="A16" s="11" t="s">
        <v>40</v>
      </c>
      <c r="B16" s="35"/>
      <c r="C16" s="39"/>
      <c r="D16" s="101">
        <v>771588</v>
      </c>
      <c r="E16" s="103">
        <f>649410+40089</f>
        <v>689499</v>
      </c>
      <c r="F16" s="102">
        <f t="shared" si="0"/>
        <v>89.361032053375638</v>
      </c>
      <c r="G16" s="17" t="s">
        <v>59</v>
      </c>
    </row>
    <row r="17" spans="1:7">
      <c r="A17" s="11" t="s">
        <v>41</v>
      </c>
      <c r="B17" s="17"/>
      <c r="C17" s="39"/>
      <c r="D17" s="101">
        <v>129843</v>
      </c>
      <c r="E17" s="101">
        <v>125353</v>
      </c>
      <c r="F17" s="102">
        <f t="shared" si="0"/>
        <v>96.541977619124637</v>
      </c>
      <c r="G17" s="26" t="s">
        <v>60</v>
      </c>
    </row>
    <row r="18" spans="1:7">
      <c r="A18" s="11" t="s">
        <v>42</v>
      </c>
      <c r="B18" s="17"/>
      <c r="C18" s="39"/>
      <c r="D18" s="101">
        <v>163048</v>
      </c>
      <c r="E18" s="101">
        <v>130228</v>
      </c>
      <c r="F18" s="102">
        <f t="shared" si="0"/>
        <v>79.87095824542466</v>
      </c>
      <c r="G18" s="16" t="s">
        <v>61</v>
      </c>
    </row>
    <row r="19" spans="1:7" ht="15.75">
      <c r="A19" s="11" t="s">
        <v>43</v>
      </c>
      <c r="B19" s="34"/>
      <c r="C19" s="39"/>
      <c r="D19" s="101">
        <v>300550</v>
      </c>
      <c r="E19" s="101">
        <f>280718+15000</f>
        <v>295718</v>
      </c>
      <c r="F19" s="102">
        <f t="shared" si="0"/>
        <v>98.392280818499415</v>
      </c>
      <c r="G19" s="26" t="s">
        <v>62</v>
      </c>
    </row>
    <row r="20" spans="1:7">
      <c r="A20" s="11" t="s">
        <v>44</v>
      </c>
      <c r="B20" s="32"/>
      <c r="C20" s="39"/>
      <c r="D20" s="101">
        <v>225518</v>
      </c>
      <c r="E20" s="101">
        <v>201897</v>
      </c>
      <c r="F20" s="102">
        <f t="shared" si="0"/>
        <v>89.525891503117265</v>
      </c>
      <c r="G20" s="26" t="s">
        <v>63</v>
      </c>
    </row>
    <row r="21" spans="1:7">
      <c r="A21" s="11" t="s">
        <v>45</v>
      </c>
      <c r="B21" s="32"/>
      <c r="C21" s="39"/>
      <c r="D21" s="101">
        <v>204365</v>
      </c>
      <c r="E21" s="101">
        <v>167197</v>
      </c>
      <c r="F21" s="102">
        <f t="shared" si="0"/>
        <v>81.812932742886503</v>
      </c>
      <c r="G21" s="26" t="s">
        <v>64</v>
      </c>
    </row>
    <row r="22" spans="1:7" ht="15.75">
      <c r="A22" s="14" t="s">
        <v>46</v>
      </c>
      <c r="B22" s="36"/>
      <c r="C22" s="39"/>
      <c r="D22" s="102">
        <f>SUM(D4:D21)</f>
        <v>4677736</v>
      </c>
      <c r="E22" s="102">
        <f>SUM(E4:E21)</f>
        <v>4205939</v>
      </c>
      <c r="F22" s="102">
        <f t="shared" si="0"/>
        <v>89.913988305453756</v>
      </c>
      <c r="G22" s="19" t="s">
        <v>4</v>
      </c>
    </row>
    <row r="23" spans="1:7" ht="48">
      <c r="A23" s="24" t="s">
        <v>24</v>
      </c>
      <c r="B23" s="25" t="s">
        <v>18</v>
      </c>
      <c r="C23" s="25" t="s">
        <v>19</v>
      </c>
      <c r="D23" s="25" t="s">
        <v>20</v>
      </c>
      <c r="E23" s="25" t="s">
        <v>21</v>
      </c>
      <c r="F23" s="25" t="s">
        <v>66</v>
      </c>
      <c r="G23" s="40" t="s">
        <v>65</v>
      </c>
    </row>
    <row r="24" spans="1:7" ht="15.75">
      <c r="A24" s="9" t="s">
        <v>22</v>
      </c>
      <c r="B24" s="10"/>
      <c r="C24" s="10"/>
      <c r="D24" s="1"/>
      <c r="E24" s="1"/>
      <c r="F24" s="1"/>
      <c r="G24" s="1"/>
    </row>
    <row r="25" spans="1:7" ht="15.75">
      <c r="A25" s="9" t="s">
        <v>23</v>
      </c>
      <c r="B25" s="10"/>
      <c r="C25" s="10"/>
      <c r="D25" s="1"/>
      <c r="E25" s="1"/>
      <c r="F25" s="1"/>
      <c r="G25" s="1"/>
    </row>
  </sheetData>
  <pageMargins left="0.7" right="0.7" top="0.75" bottom="0.75" header="0.3" footer="0.3"/>
  <pageSetup orientation="portrait" horizontalDpi="200" verticalDpi="200" copies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5"/>
  <sheetViews>
    <sheetView workbookViewId="0">
      <selection activeCell="C5" sqref="C5"/>
    </sheetView>
  </sheetViews>
  <sheetFormatPr defaultRowHeight="15"/>
  <cols>
    <col min="1" max="1" width="15.42578125" customWidth="1"/>
    <col min="2" max="2" width="20.28515625" customWidth="1"/>
    <col min="3" max="3" width="27.5703125" customWidth="1"/>
    <col min="4" max="4" width="27" customWidth="1"/>
    <col min="5" max="5" width="21.5703125" customWidth="1"/>
    <col min="6" max="6" width="10.5703125" customWidth="1"/>
    <col min="7" max="7" width="14.85546875" customWidth="1"/>
    <col min="8" max="8" width="16.5703125" customWidth="1"/>
    <col min="9" max="9" width="15.42578125" customWidth="1"/>
    <col min="10" max="10" width="14" customWidth="1"/>
  </cols>
  <sheetData>
    <row r="1" spans="1:6" ht="15.75">
      <c r="A1" s="2" t="s">
        <v>100</v>
      </c>
      <c r="B1" s="1"/>
      <c r="C1" s="1"/>
      <c r="D1" s="1"/>
      <c r="E1" s="1"/>
      <c r="F1" s="1"/>
    </row>
    <row r="2" spans="1:6" ht="15.75">
      <c r="A2" s="2" t="s">
        <v>101</v>
      </c>
      <c r="B2" s="1"/>
      <c r="C2" s="1"/>
      <c r="D2" s="1"/>
      <c r="E2" s="1"/>
      <c r="F2" s="1"/>
    </row>
    <row r="3" spans="1:6" ht="33.75" customHeight="1">
      <c r="A3" s="42" t="s">
        <v>25</v>
      </c>
      <c r="B3" s="42" t="s">
        <v>7</v>
      </c>
      <c r="C3" s="42" t="s">
        <v>8</v>
      </c>
      <c r="D3" s="42" t="s">
        <v>9</v>
      </c>
      <c r="E3" s="41" t="s">
        <v>24</v>
      </c>
      <c r="F3" s="1"/>
    </row>
    <row r="4" spans="1:6">
      <c r="A4" s="11" t="s">
        <v>28</v>
      </c>
      <c r="B4" s="75">
        <v>2858731</v>
      </c>
      <c r="C4" s="75">
        <v>2491161</v>
      </c>
      <c r="D4" s="77">
        <f>C4/B4*100</f>
        <v>87.142197009792113</v>
      </c>
      <c r="E4" s="16" t="s">
        <v>47</v>
      </c>
    </row>
    <row r="5" spans="1:6">
      <c r="A5" s="11" t="s">
        <v>29</v>
      </c>
      <c r="B5" s="75">
        <v>2116762</v>
      </c>
      <c r="C5" s="75">
        <v>1783546</v>
      </c>
      <c r="D5" s="77">
        <f t="shared" ref="D5:D22" si="0">C5/B5*100</f>
        <v>84.258220810842218</v>
      </c>
      <c r="E5" s="16" t="s">
        <v>48</v>
      </c>
    </row>
    <row r="6" spans="1:6">
      <c r="A6" s="11" t="s">
        <v>30</v>
      </c>
      <c r="B6" s="75">
        <v>1525033</v>
      </c>
      <c r="C6" s="75">
        <f>1034898+73699</f>
        <v>1108597</v>
      </c>
      <c r="D6" s="77">
        <f t="shared" si="0"/>
        <v>72.693312210293158</v>
      </c>
      <c r="E6" s="16" t="s">
        <v>49</v>
      </c>
    </row>
    <row r="7" spans="1:6">
      <c r="A7" s="11" t="s">
        <v>31</v>
      </c>
      <c r="B7" s="75">
        <v>1083748</v>
      </c>
      <c r="C7" s="75">
        <f>839813+94947</f>
        <v>934760</v>
      </c>
      <c r="D7" s="77">
        <f t="shared" si="0"/>
        <v>86.25252364940927</v>
      </c>
      <c r="E7" s="27" t="s">
        <v>50</v>
      </c>
    </row>
    <row r="8" spans="1:6">
      <c r="A8" s="12" t="s">
        <v>32</v>
      </c>
      <c r="B8" s="75">
        <v>618842</v>
      </c>
      <c r="C8" s="75">
        <f>523327+61641</f>
        <v>584968</v>
      </c>
      <c r="D8" s="77">
        <f t="shared" si="0"/>
        <v>94.526228019429837</v>
      </c>
      <c r="E8" s="43" t="s">
        <v>68</v>
      </c>
    </row>
    <row r="9" spans="1:6">
      <c r="A9" s="11" t="s">
        <v>33</v>
      </c>
      <c r="B9" s="83">
        <v>1554915</v>
      </c>
      <c r="C9" s="75">
        <v>1292543</v>
      </c>
      <c r="D9" s="77">
        <f t="shared" si="0"/>
        <v>83.126280214674111</v>
      </c>
      <c r="E9" s="27" t="s">
        <v>52</v>
      </c>
    </row>
    <row r="10" spans="1:6">
      <c r="A10" s="11" t="s">
        <v>34</v>
      </c>
      <c r="B10" s="75">
        <v>625018</v>
      </c>
      <c r="C10" s="75">
        <v>544140</v>
      </c>
      <c r="D10" s="77">
        <f t="shared" si="0"/>
        <v>87.05989267509095</v>
      </c>
      <c r="E10" s="27" t="s">
        <v>109</v>
      </c>
    </row>
    <row r="11" spans="1:6">
      <c r="A11" s="11" t="s">
        <v>35</v>
      </c>
      <c r="B11" s="83">
        <v>3093801</v>
      </c>
      <c r="C11" s="75">
        <v>2317014</v>
      </c>
      <c r="D11" s="77">
        <f t="shared" si="0"/>
        <v>74.892147232481989</v>
      </c>
      <c r="E11" s="27" t="s">
        <v>54</v>
      </c>
    </row>
    <row r="12" spans="1:6">
      <c r="A12" s="11" t="s">
        <v>36</v>
      </c>
      <c r="B12" s="75">
        <v>2111330</v>
      </c>
      <c r="C12" s="75">
        <v>1695018</v>
      </c>
      <c r="D12" s="77">
        <f t="shared" si="0"/>
        <v>80.282002339757412</v>
      </c>
      <c r="E12" s="27" t="s">
        <v>55</v>
      </c>
    </row>
    <row r="13" spans="1:6">
      <c r="A13" s="13" t="s">
        <v>37</v>
      </c>
      <c r="B13" s="75">
        <v>1415748</v>
      </c>
      <c r="C13" s="75">
        <f>1125846+131869</f>
        <v>1257715</v>
      </c>
      <c r="D13" s="77">
        <f t="shared" si="0"/>
        <v>88.837490852891904</v>
      </c>
      <c r="E13" s="27" t="s">
        <v>56</v>
      </c>
    </row>
    <row r="14" spans="1:6">
      <c r="A14" s="11" t="s">
        <v>38</v>
      </c>
      <c r="B14" s="75">
        <v>2898293</v>
      </c>
      <c r="C14" s="75">
        <f>2217896+645386</f>
        <v>2863282</v>
      </c>
      <c r="D14" s="77">
        <f t="shared" si="0"/>
        <v>98.792013091844069</v>
      </c>
      <c r="E14" s="16" t="s">
        <v>57</v>
      </c>
    </row>
    <row r="15" spans="1:6">
      <c r="A15" s="11" t="s">
        <v>39</v>
      </c>
      <c r="B15" s="75">
        <v>887096</v>
      </c>
      <c r="C15" s="75">
        <f>741462+117668</f>
        <v>859130</v>
      </c>
      <c r="D15" s="77">
        <f t="shared" si="0"/>
        <v>96.847466339606996</v>
      </c>
      <c r="E15" s="16" t="s">
        <v>58</v>
      </c>
    </row>
    <row r="16" spans="1:6">
      <c r="A16" s="11" t="s">
        <v>40</v>
      </c>
      <c r="B16" s="75">
        <v>1185335</v>
      </c>
      <c r="C16" s="75">
        <f>1051158+67673</f>
        <v>1118831</v>
      </c>
      <c r="D16" s="77">
        <f t="shared" si="0"/>
        <v>94.389434210581825</v>
      </c>
      <c r="E16" s="27" t="s">
        <v>59</v>
      </c>
    </row>
    <row r="17" spans="1:6">
      <c r="A17" s="11" t="s">
        <v>41</v>
      </c>
      <c r="B17" s="75">
        <v>1011444</v>
      </c>
      <c r="C17" s="75">
        <f>739987+148773</f>
        <v>888760</v>
      </c>
      <c r="D17" s="77">
        <f t="shared" si="0"/>
        <v>87.870411016329129</v>
      </c>
      <c r="E17" s="16" t="s">
        <v>108</v>
      </c>
    </row>
    <row r="18" spans="1:6">
      <c r="A18" s="11" t="s">
        <v>42</v>
      </c>
      <c r="B18" s="75">
        <v>1304507</v>
      </c>
      <c r="C18" s="75">
        <v>1288808</v>
      </c>
      <c r="D18" s="77">
        <f t="shared" si="0"/>
        <v>98.79655686017783</v>
      </c>
      <c r="E18" s="16" t="s">
        <v>61</v>
      </c>
    </row>
    <row r="19" spans="1:6">
      <c r="A19" s="11" t="s">
        <v>43</v>
      </c>
      <c r="B19" s="75">
        <v>2147722</v>
      </c>
      <c r="C19" s="75">
        <v>1880013</v>
      </c>
      <c r="D19" s="77">
        <f t="shared" si="0"/>
        <v>87.535211726657352</v>
      </c>
      <c r="E19" s="16" t="s">
        <v>62</v>
      </c>
    </row>
    <row r="20" spans="1:6">
      <c r="A20" s="11" t="s">
        <v>44</v>
      </c>
      <c r="B20" s="75">
        <v>1300553</v>
      </c>
      <c r="C20" s="75">
        <v>1252421</v>
      </c>
      <c r="D20" s="77">
        <f t="shared" si="0"/>
        <v>96.299112762032763</v>
      </c>
      <c r="E20" s="16" t="s">
        <v>63</v>
      </c>
    </row>
    <row r="21" spans="1:6">
      <c r="A21" s="11" t="s">
        <v>45</v>
      </c>
      <c r="B21" s="75">
        <v>1498252</v>
      </c>
      <c r="C21" s="75">
        <v>1430995</v>
      </c>
      <c r="D21" s="77">
        <f t="shared" si="0"/>
        <v>95.510968782287634</v>
      </c>
      <c r="E21" s="16" t="s">
        <v>64</v>
      </c>
    </row>
    <row r="22" spans="1:6">
      <c r="A22" s="14" t="s">
        <v>46</v>
      </c>
      <c r="B22" s="79">
        <f>SUM(B4:B21)</f>
        <v>29237130</v>
      </c>
      <c r="C22" s="79">
        <f>SUM(C4:C21)</f>
        <v>25591702</v>
      </c>
      <c r="D22" s="77">
        <f t="shared" si="0"/>
        <v>87.531512155946913</v>
      </c>
      <c r="E22" s="44" t="s">
        <v>4</v>
      </c>
    </row>
    <row r="23" spans="1:6" ht="31.5">
      <c r="A23" s="20" t="s">
        <v>24</v>
      </c>
      <c r="B23" s="7" t="s">
        <v>10</v>
      </c>
      <c r="C23" s="7" t="s">
        <v>11</v>
      </c>
      <c r="D23" s="7" t="s">
        <v>12</v>
      </c>
      <c r="E23" s="28" t="s">
        <v>65</v>
      </c>
      <c r="F23" s="38"/>
    </row>
    <row r="24" spans="1:6">
      <c r="B24" s="9" t="s">
        <v>22</v>
      </c>
      <c r="C24" s="10"/>
      <c r="D24" s="10"/>
    </row>
    <row r="25" spans="1:6">
      <c r="B25" s="9" t="s">
        <v>23</v>
      </c>
      <c r="C25" s="10"/>
      <c r="D25" s="1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5"/>
  <sheetViews>
    <sheetView workbookViewId="0">
      <selection activeCell="D31" sqref="D31"/>
    </sheetView>
  </sheetViews>
  <sheetFormatPr defaultRowHeight="15"/>
  <cols>
    <col min="1" max="1" width="17.85546875" customWidth="1"/>
    <col min="2" max="2" width="13.28515625" customWidth="1"/>
    <col min="3" max="3" width="16" customWidth="1"/>
    <col min="4" max="4" width="20.140625" customWidth="1"/>
    <col min="5" max="5" width="18.7109375" customWidth="1"/>
    <col min="6" max="6" width="13.5703125" customWidth="1"/>
    <col min="7" max="7" width="10.85546875" customWidth="1"/>
    <col min="8" max="8" width="11.85546875" customWidth="1"/>
    <col min="9" max="9" width="15.28515625" customWidth="1"/>
  </cols>
  <sheetData>
    <row r="1" spans="1:9" ht="15.75">
      <c r="A1" s="2" t="s">
        <v>84</v>
      </c>
      <c r="B1" s="1"/>
      <c r="C1" s="1"/>
      <c r="D1" s="1"/>
      <c r="E1" s="1"/>
    </row>
    <row r="2" spans="1:9" ht="15.75">
      <c r="A2" s="2" t="s">
        <v>85</v>
      </c>
      <c r="B2" s="1"/>
      <c r="C2" s="1"/>
      <c r="D2" s="1"/>
      <c r="E2" s="1"/>
    </row>
    <row r="3" spans="1:9" ht="15" customHeight="1">
      <c r="A3" s="110" t="s">
        <v>25</v>
      </c>
      <c r="B3" s="108" t="s">
        <v>82</v>
      </c>
      <c r="C3" s="109" t="s">
        <v>70</v>
      </c>
      <c r="D3" s="109"/>
      <c r="E3" s="109"/>
      <c r="F3" s="109"/>
      <c r="G3" s="109"/>
      <c r="H3" s="109"/>
      <c r="I3" s="109"/>
    </row>
    <row r="4" spans="1:9" ht="30">
      <c r="A4" s="110"/>
      <c r="B4" s="108"/>
      <c r="C4" s="50" t="s">
        <v>71</v>
      </c>
      <c r="D4" s="50" t="s">
        <v>72</v>
      </c>
      <c r="E4" s="50" t="s">
        <v>73</v>
      </c>
      <c r="F4" s="50" t="s">
        <v>74</v>
      </c>
      <c r="G4" s="50" t="s">
        <v>75</v>
      </c>
      <c r="H4" s="50" t="s">
        <v>76</v>
      </c>
      <c r="I4" s="50" t="s">
        <v>77</v>
      </c>
    </row>
    <row r="5" spans="1:9">
      <c r="A5" s="51" t="s">
        <v>28</v>
      </c>
      <c r="B5" s="73">
        <f>SUM(C5:I5)</f>
        <v>2154</v>
      </c>
      <c r="C5" s="73">
        <v>70</v>
      </c>
      <c r="D5" s="73">
        <v>4</v>
      </c>
      <c r="E5" s="73">
        <v>1019</v>
      </c>
      <c r="F5" s="73">
        <v>121</v>
      </c>
      <c r="G5" s="73">
        <v>939</v>
      </c>
      <c r="H5" s="73">
        <v>1</v>
      </c>
      <c r="I5" s="73">
        <v>0</v>
      </c>
    </row>
    <row r="6" spans="1:9">
      <c r="A6" s="51" t="s">
        <v>29</v>
      </c>
      <c r="B6" s="73">
        <f t="shared" ref="B6:B22" si="0">SUM(C6:I6)</f>
        <v>1190</v>
      </c>
      <c r="C6" s="84">
        <v>43</v>
      </c>
      <c r="D6" s="85">
        <v>170</v>
      </c>
      <c r="E6" s="85">
        <v>593</v>
      </c>
      <c r="F6" s="85">
        <v>41</v>
      </c>
      <c r="G6" s="85">
        <v>341</v>
      </c>
      <c r="H6" s="85">
        <v>2</v>
      </c>
      <c r="I6" s="85">
        <v>0</v>
      </c>
    </row>
    <row r="7" spans="1:9">
      <c r="A7" s="51" t="s">
        <v>30</v>
      </c>
      <c r="B7" s="73">
        <f t="shared" si="0"/>
        <v>726</v>
      </c>
      <c r="C7" s="86">
        <v>71</v>
      </c>
      <c r="D7" s="86">
        <v>57</v>
      </c>
      <c r="E7" s="86">
        <v>375</v>
      </c>
      <c r="F7" s="86">
        <v>54</v>
      </c>
      <c r="G7" s="86">
        <v>168</v>
      </c>
      <c r="H7" s="86">
        <v>1</v>
      </c>
      <c r="I7" s="86">
        <v>0</v>
      </c>
    </row>
    <row r="8" spans="1:9">
      <c r="A8" s="51" t="s">
        <v>31</v>
      </c>
      <c r="B8" s="73">
        <f t="shared" si="0"/>
        <v>758</v>
      </c>
      <c r="C8" s="84">
        <v>135</v>
      </c>
      <c r="D8" s="85">
        <v>379</v>
      </c>
      <c r="E8" s="85">
        <v>150</v>
      </c>
      <c r="F8" s="85">
        <v>23</v>
      </c>
      <c r="G8" s="85">
        <v>70</v>
      </c>
      <c r="H8" s="85">
        <v>1</v>
      </c>
      <c r="I8" s="85">
        <v>0</v>
      </c>
    </row>
    <row r="9" spans="1:9">
      <c r="A9" s="52" t="s">
        <v>32</v>
      </c>
      <c r="B9" s="73">
        <f t="shared" si="0"/>
        <v>1256</v>
      </c>
      <c r="C9" s="84">
        <v>89</v>
      </c>
      <c r="D9" s="85">
        <v>202</v>
      </c>
      <c r="E9" s="85">
        <v>729</v>
      </c>
      <c r="F9" s="85">
        <v>6</v>
      </c>
      <c r="G9" s="85">
        <v>230</v>
      </c>
      <c r="H9" s="85">
        <v>0</v>
      </c>
      <c r="I9" s="85">
        <v>0</v>
      </c>
    </row>
    <row r="10" spans="1:9">
      <c r="A10" s="51" t="s">
        <v>33</v>
      </c>
      <c r="B10" s="73">
        <f t="shared" si="0"/>
        <v>1662</v>
      </c>
      <c r="C10" s="84">
        <v>116</v>
      </c>
      <c r="D10" s="85">
        <v>183</v>
      </c>
      <c r="E10" s="85">
        <v>710</v>
      </c>
      <c r="F10" s="85">
        <v>10</v>
      </c>
      <c r="G10" s="85">
        <v>641</v>
      </c>
      <c r="H10" s="85">
        <v>1</v>
      </c>
      <c r="I10" s="85">
        <v>1</v>
      </c>
    </row>
    <row r="11" spans="1:9">
      <c r="A11" s="51" t="s">
        <v>34</v>
      </c>
      <c r="B11" s="73">
        <f t="shared" si="0"/>
        <v>1398</v>
      </c>
      <c r="C11" s="84">
        <v>29</v>
      </c>
      <c r="D11" s="85">
        <v>54</v>
      </c>
      <c r="E11" s="85">
        <v>416</v>
      </c>
      <c r="F11" s="85">
        <v>37</v>
      </c>
      <c r="G11" s="85">
        <v>843</v>
      </c>
      <c r="H11" s="85">
        <v>19</v>
      </c>
      <c r="I11" s="85">
        <v>0</v>
      </c>
    </row>
    <row r="12" spans="1:9">
      <c r="A12" s="51" t="s">
        <v>35</v>
      </c>
      <c r="B12" s="73">
        <f t="shared" si="0"/>
        <v>2053</v>
      </c>
      <c r="C12" s="86">
        <v>77</v>
      </c>
      <c r="D12" s="86">
        <v>376</v>
      </c>
      <c r="E12" s="86">
        <v>1118</v>
      </c>
      <c r="F12" s="86">
        <v>194</v>
      </c>
      <c r="G12" s="86">
        <v>288</v>
      </c>
      <c r="H12" s="86">
        <v>0</v>
      </c>
      <c r="I12" s="86">
        <v>0</v>
      </c>
    </row>
    <row r="13" spans="1:9">
      <c r="A13" s="51" t="s">
        <v>36</v>
      </c>
      <c r="B13" s="73">
        <f t="shared" si="0"/>
        <v>928</v>
      </c>
      <c r="C13" s="84">
        <v>115</v>
      </c>
      <c r="D13" s="85">
        <v>66</v>
      </c>
      <c r="E13" s="85">
        <v>229</v>
      </c>
      <c r="F13" s="85">
        <v>78</v>
      </c>
      <c r="G13" s="85">
        <v>439</v>
      </c>
      <c r="H13" s="85">
        <v>1</v>
      </c>
      <c r="I13" s="85">
        <v>0</v>
      </c>
    </row>
    <row r="14" spans="1:9">
      <c r="A14" s="53" t="s">
        <v>37</v>
      </c>
      <c r="B14" s="73">
        <f t="shared" si="0"/>
        <v>4897</v>
      </c>
      <c r="C14" s="84">
        <v>27</v>
      </c>
      <c r="D14" s="85">
        <v>180</v>
      </c>
      <c r="E14" s="85">
        <v>1365</v>
      </c>
      <c r="F14" s="85">
        <v>15</v>
      </c>
      <c r="G14" s="85">
        <v>3306</v>
      </c>
      <c r="H14" s="85">
        <v>4</v>
      </c>
      <c r="I14" s="85">
        <v>0</v>
      </c>
    </row>
    <row r="15" spans="1:9">
      <c r="A15" s="51" t="s">
        <v>38</v>
      </c>
      <c r="B15" s="73">
        <f t="shared" si="0"/>
        <v>13046</v>
      </c>
      <c r="C15" s="84">
        <v>3</v>
      </c>
      <c r="D15" s="85">
        <v>459</v>
      </c>
      <c r="E15" s="85">
        <v>3945</v>
      </c>
      <c r="F15" s="85">
        <v>51</v>
      </c>
      <c r="G15" s="85">
        <v>8588</v>
      </c>
      <c r="H15" s="85">
        <v>0</v>
      </c>
      <c r="I15" s="85">
        <v>0</v>
      </c>
    </row>
    <row r="16" spans="1:9">
      <c r="A16" s="51" t="s">
        <v>39</v>
      </c>
      <c r="B16" s="73">
        <f t="shared" si="0"/>
        <v>2260</v>
      </c>
      <c r="C16" s="86">
        <v>9</v>
      </c>
      <c r="D16" s="86">
        <v>15</v>
      </c>
      <c r="E16" s="86">
        <v>190</v>
      </c>
      <c r="F16" s="86">
        <v>20</v>
      </c>
      <c r="G16" s="86">
        <v>2026</v>
      </c>
      <c r="H16" s="86">
        <v>0</v>
      </c>
      <c r="I16" s="86">
        <v>0</v>
      </c>
    </row>
    <row r="17" spans="1:9">
      <c r="A17" s="51" t="s">
        <v>40</v>
      </c>
      <c r="B17" s="73">
        <f t="shared" si="0"/>
        <v>1247</v>
      </c>
      <c r="C17" s="84">
        <v>183</v>
      </c>
      <c r="D17" s="85">
        <v>282</v>
      </c>
      <c r="E17" s="85">
        <v>700</v>
      </c>
      <c r="F17" s="85">
        <v>40</v>
      </c>
      <c r="G17" s="85">
        <v>24</v>
      </c>
      <c r="H17" s="85">
        <v>15</v>
      </c>
      <c r="I17" s="85">
        <v>3</v>
      </c>
    </row>
    <row r="18" spans="1:9">
      <c r="A18" s="51" t="s">
        <v>41</v>
      </c>
      <c r="B18" s="73">
        <f t="shared" si="0"/>
        <v>1828</v>
      </c>
      <c r="C18" s="84">
        <v>75</v>
      </c>
      <c r="D18" s="85">
        <v>746</v>
      </c>
      <c r="E18" s="85">
        <v>754</v>
      </c>
      <c r="F18" s="85">
        <v>67</v>
      </c>
      <c r="G18" s="85">
        <v>185</v>
      </c>
      <c r="H18" s="85">
        <v>1</v>
      </c>
      <c r="I18" s="85">
        <v>0</v>
      </c>
    </row>
    <row r="19" spans="1:9">
      <c r="A19" s="51" t="s">
        <v>42</v>
      </c>
      <c r="B19" s="73">
        <f t="shared" si="0"/>
        <v>4460</v>
      </c>
      <c r="C19" s="84">
        <v>42</v>
      </c>
      <c r="D19" s="85">
        <v>384</v>
      </c>
      <c r="E19" s="85">
        <v>3143</v>
      </c>
      <c r="F19" s="85">
        <v>454</v>
      </c>
      <c r="G19" s="85">
        <v>436</v>
      </c>
      <c r="H19" s="85">
        <v>1</v>
      </c>
      <c r="I19" s="85">
        <v>0</v>
      </c>
    </row>
    <row r="20" spans="1:9">
      <c r="A20" s="51" t="s">
        <v>43</v>
      </c>
      <c r="B20" s="73">
        <f t="shared" si="0"/>
        <v>3031</v>
      </c>
      <c r="C20" s="84">
        <v>44</v>
      </c>
      <c r="D20" s="85">
        <v>169</v>
      </c>
      <c r="E20" s="85">
        <v>1277</v>
      </c>
      <c r="F20" s="85">
        <v>106</v>
      </c>
      <c r="G20" s="85">
        <v>1434</v>
      </c>
      <c r="H20" s="85">
        <v>1</v>
      </c>
      <c r="I20" s="85">
        <v>0</v>
      </c>
    </row>
    <row r="21" spans="1:9">
      <c r="A21" s="51" t="s">
        <v>44</v>
      </c>
      <c r="B21" s="73">
        <f t="shared" si="0"/>
        <v>3997</v>
      </c>
      <c r="C21" s="86">
        <v>24</v>
      </c>
      <c r="D21" s="86">
        <v>252</v>
      </c>
      <c r="E21" s="86">
        <v>759</v>
      </c>
      <c r="F21" s="86">
        <v>49</v>
      </c>
      <c r="G21" s="86">
        <v>2911</v>
      </c>
      <c r="H21" s="86">
        <v>1</v>
      </c>
      <c r="I21" s="73">
        <v>1</v>
      </c>
    </row>
    <row r="22" spans="1:9">
      <c r="A22" s="51" t="s">
        <v>45</v>
      </c>
      <c r="B22" s="73">
        <f t="shared" si="0"/>
        <v>6819</v>
      </c>
      <c r="C22" s="84">
        <v>15</v>
      </c>
      <c r="D22" s="85">
        <v>122</v>
      </c>
      <c r="E22" s="85">
        <v>586</v>
      </c>
      <c r="F22" s="85">
        <v>14</v>
      </c>
      <c r="G22" s="85">
        <v>6080</v>
      </c>
      <c r="H22" s="85">
        <v>2</v>
      </c>
      <c r="I22" s="85">
        <v>0</v>
      </c>
    </row>
    <row r="23" spans="1:9">
      <c r="A23" s="114" t="s">
        <v>89</v>
      </c>
      <c r="B23" s="87">
        <f t="shared" ref="B23:I23" si="1">SUM(B5:B22)</f>
        <v>53710</v>
      </c>
      <c r="C23" s="88">
        <f t="shared" si="1"/>
        <v>1167</v>
      </c>
      <c r="D23" s="89">
        <f t="shared" si="1"/>
        <v>4100</v>
      </c>
      <c r="E23" s="89">
        <f t="shared" si="1"/>
        <v>18058</v>
      </c>
      <c r="F23" s="89">
        <f t="shared" si="1"/>
        <v>1380</v>
      </c>
      <c r="G23" s="89">
        <f t="shared" si="1"/>
        <v>28949</v>
      </c>
      <c r="H23" s="89">
        <f t="shared" si="1"/>
        <v>51</v>
      </c>
      <c r="I23" s="89">
        <f t="shared" si="1"/>
        <v>5</v>
      </c>
    </row>
    <row r="24" spans="1:9" ht="45">
      <c r="A24" s="115"/>
      <c r="B24" s="112" t="s">
        <v>78</v>
      </c>
      <c r="C24" s="27" t="s">
        <v>88</v>
      </c>
      <c r="D24" s="16" t="s">
        <v>94</v>
      </c>
      <c r="E24" s="55" t="s">
        <v>95</v>
      </c>
      <c r="F24" s="16" t="s">
        <v>93</v>
      </c>
      <c r="G24" s="16" t="s">
        <v>91</v>
      </c>
      <c r="H24" s="16" t="s">
        <v>90</v>
      </c>
      <c r="I24" s="27" t="s">
        <v>92</v>
      </c>
    </row>
    <row r="25" spans="1:9">
      <c r="A25" s="116"/>
      <c r="B25" s="113"/>
      <c r="C25" s="111" t="s">
        <v>83</v>
      </c>
      <c r="D25" s="111"/>
      <c r="E25" s="111"/>
      <c r="F25" s="111"/>
      <c r="G25" s="111"/>
      <c r="H25" s="111"/>
      <c r="I25" s="111"/>
    </row>
  </sheetData>
  <mergeCells count="6">
    <mergeCell ref="B3:B4"/>
    <mergeCell ref="C3:I3"/>
    <mergeCell ref="A3:A4"/>
    <mergeCell ref="C25:I25"/>
    <mergeCell ref="B24:B25"/>
    <mergeCell ref="A23:A2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5"/>
  <sheetViews>
    <sheetView workbookViewId="0">
      <selection activeCell="G24" sqref="G24"/>
    </sheetView>
  </sheetViews>
  <sheetFormatPr defaultRowHeight="15"/>
  <cols>
    <col min="1" max="1" width="21.140625" customWidth="1"/>
    <col min="2" max="2" width="17.140625" customWidth="1"/>
    <col min="3" max="3" width="12" customWidth="1"/>
    <col min="4" max="4" width="11.7109375" customWidth="1"/>
    <col min="5" max="5" width="11.42578125" customWidth="1"/>
    <col min="6" max="6" width="13.28515625" customWidth="1"/>
    <col min="7" max="7" width="11.85546875" customWidth="1"/>
    <col min="8" max="8" width="10.140625" customWidth="1"/>
    <col min="9" max="9" width="10.7109375" customWidth="1"/>
  </cols>
  <sheetData>
    <row r="1" spans="1:9" ht="15.75">
      <c r="A1" s="120" t="s">
        <v>86</v>
      </c>
      <c r="B1" s="120"/>
      <c r="C1" s="120"/>
      <c r="D1" s="120"/>
      <c r="E1" s="120"/>
      <c r="F1" s="120"/>
    </row>
    <row r="2" spans="1:9" ht="15.75">
      <c r="A2" s="121" t="s">
        <v>87</v>
      </c>
      <c r="B2" s="121"/>
      <c r="C2" s="121"/>
      <c r="D2" s="121"/>
      <c r="E2" s="121"/>
      <c r="F2" s="121"/>
    </row>
    <row r="3" spans="1:9" ht="15" customHeight="1">
      <c r="A3" s="49" t="s">
        <v>25</v>
      </c>
      <c r="B3" s="117" t="s">
        <v>79</v>
      </c>
      <c r="C3" s="118"/>
      <c r="D3" s="118"/>
      <c r="E3" s="118"/>
      <c r="F3" s="118"/>
      <c r="G3" s="118"/>
      <c r="H3" s="118"/>
      <c r="I3" s="119"/>
    </row>
    <row r="4" spans="1:9" ht="41.25" customHeight="1">
      <c r="B4" s="57" t="s">
        <v>81</v>
      </c>
      <c r="C4" s="57" t="s">
        <v>71</v>
      </c>
      <c r="D4" s="57" t="s">
        <v>80</v>
      </c>
      <c r="E4" s="57" t="s">
        <v>73</v>
      </c>
      <c r="F4" s="57" t="s">
        <v>74</v>
      </c>
      <c r="G4" s="57" t="s">
        <v>75</v>
      </c>
      <c r="H4" s="57" t="s">
        <v>76</v>
      </c>
      <c r="I4" s="74" t="s">
        <v>112</v>
      </c>
    </row>
    <row r="5" spans="1:9">
      <c r="A5" s="11" t="s">
        <v>28</v>
      </c>
      <c r="B5" s="90">
        <f>SUM(C5:I5)</f>
        <v>65</v>
      </c>
      <c r="C5" s="90">
        <v>5</v>
      </c>
      <c r="D5" s="90">
        <v>3</v>
      </c>
      <c r="E5" s="90">
        <v>25</v>
      </c>
      <c r="F5" s="90">
        <v>3</v>
      </c>
      <c r="G5" s="90">
        <v>29</v>
      </c>
      <c r="H5" s="90">
        <v>0</v>
      </c>
      <c r="I5" s="90">
        <v>0</v>
      </c>
    </row>
    <row r="6" spans="1:9">
      <c r="A6" s="11" t="s">
        <v>29</v>
      </c>
      <c r="B6" s="90">
        <f t="shared" ref="B6:B22" si="0">SUM(C6:I6)</f>
        <v>180</v>
      </c>
      <c r="C6" s="91">
        <v>24</v>
      </c>
      <c r="D6" s="91">
        <v>35</v>
      </c>
      <c r="E6" s="91">
        <v>78</v>
      </c>
      <c r="F6" s="91">
        <v>2</v>
      </c>
      <c r="G6" s="91">
        <v>41</v>
      </c>
      <c r="H6" s="91">
        <v>0</v>
      </c>
      <c r="I6" s="91">
        <v>0</v>
      </c>
    </row>
    <row r="7" spans="1:9">
      <c r="A7" s="11" t="s">
        <v>30</v>
      </c>
      <c r="B7" s="90">
        <f t="shared" si="0"/>
        <v>49</v>
      </c>
      <c r="C7" s="92">
        <v>13</v>
      </c>
      <c r="D7" s="92">
        <v>6</v>
      </c>
      <c r="E7" s="92">
        <v>20</v>
      </c>
      <c r="F7" s="92">
        <v>2</v>
      </c>
      <c r="G7" s="92">
        <v>8</v>
      </c>
      <c r="H7" s="92">
        <v>0</v>
      </c>
      <c r="I7" s="92">
        <v>0</v>
      </c>
    </row>
    <row r="8" spans="1:9">
      <c r="A8" s="11" t="s">
        <v>31</v>
      </c>
      <c r="B8" s="90">
        <f t="shared" si="0"/>
        <v>65</v>
      </c>
      <c r="C8" s="91">
        <v>24</v>
      </c>
      <c r="D8" s="91">
        <v>40</v>
      </c>
      <c r="E8" s="91">
        <v>0</v>
      </c>
      <c r="F8" s="91">
        <v>1</v>
      </c>
      <c r="G8" s="91">
        <v>0</v>
      </c>
      <c r="H8" s="91">
        <v>0</v>
      </c>
      <c r="I8" s="91">
        <v>0</v>
      </c>
    </row>
    <row r="9" spans="1:9">
      <c r="A9" s="12" t="s">
        <v>32</v>
      </c>
      <c r="B9" s="90">
        <f t="shared" si="0"/>
        <v>64</v>
      </c>
      <c r="C9" s="91">
        <v>9</v>
      </c>
      <c r="D9" s="91">
        <v>14</v>
      </c>
      <c r="E9" s="91">
        <v>25</v>
      </c>
      <c r="F9" s="91">
        <v>1</v>
      </c>
      <c r="G9" s="91">
        <v>15</v>
      </c>
      <c r="H9" s="91">
        <v>0</v>
      </c>
      <c r="I9" s="91">
        <v>0</v>
      </c>
    </row>
    <row r="10" spans="1:9">
      <c r="A10" s="11" t="s">
        <v>33</v>
      </c>
      <c r="B10" s="90">
        <f t="shared" si="0"/>
        <v>60</v>
      </c>
      <c r="C10" s="91">
        <v>0</v>
      </c>
      <c r="D10" s="91">
        <v>16</v>
      </c>
      <c r="E10" s="91">
        <v>11</v>
      </c>
      <c r="F10" s="91">
        <v>0</v>
      </c>
      <c r="G10" s="91">
        <v>33</v>
      </c>
      <c r="H10" s="91">
        <v>0</v>
      </c>
      <c r="I10" s="91">
        <v>0</v>
      </c>
    </row>
    <row r="11" spans="1:9">
      <c r="A11" s="11" t="s">
        <v>34</v>
      </c>
      <c r="B11" s="90">
        <f t="shared" si="0"/>
        <v>63</v>
      </c>
      <c r="C11" s="91">
        <v>4</v>
      </c>
      <c r="D11" s="91">
        <v>5</v>
      </c>
      <c r="E11" s="91">
        <v>20</v>
      </c>
      <c r="F11" s="91">
        <v>7</v>
      </c>
      <c r="G11" s="91">
        <v>26</v>
      </c>
      <c r="H11" s="91">
        <v>1</v>
      </c>
      <c r="I11" s="91">
        <v>0</v>
      </c>
    </row>
    <row r="12" spans="1:9">
      <c r="A12" s="11" t="s">
        <v>35</v>
      </c>
      <c r="B12" s="90">
        <f t="shared" si="0"/>
        <v>376</v>
      </c>
      <c r="C12" s="92">
        <v>31</v>
      </c>
      <c r="D12" s="92">
        <v>103</v>
      </c>
      <c r="E12" s="92">
        <v>122</v>
      </c>
      <c r="F12" s="92">
        <v>36</v>
      </c>
      <c r="G12" s="92">
        <v>84</v>
      </c>
      <c r="H12" s="92">
        <v>0</v>
      </c>
      <c r="I12" s="92">
        <v>0</v>
      </c>
    </row>
    <row r="13" spans="1:9">
      <c r="A13" s="11" t="s">
        <v>36</v>
      </c>
      <c r="B13" s="90">
        <f t="shared" si="0"/>
        <v>108</v>
      </c>
      <c r="C13" s="91">
        <v>21</v>
      </c>
      <c r="D13" s="91">
        <v>17</v>
      </c>
      <c r="E13" s="91">
        <v>28</v>
      </c>
      <c r="F13" s="91">
        <v>5</v>
      </c>
      <c r="G13" s="91">
        <v>37</v>
      </c>
      <c r="H13" s="91">
        <v>0</v>
      </c>
      <c r="I13" s="91">
        <v>0</v>
      </c>
    </row>
    <row r="14" spans="1:9">
      <c r="A14" s="13" t="s">
        <v>37</v>
      </c>
      <c r="B14" s="90">
        <f t="shared" si="0"/>
        <v>194</v>
      </c>
      <c r="C14" s="91">
        <v>3</v>
      </c>
      <c r="D14" s="91">
        <v>30</v>
      </c>
      <c r="E14" s="91">
        <v>48</v>
      </c>
      <c r="F14" s="91">
        <v>3</v>
      </c>
      <c r="G14" s="91">
        <v>110</v>
      </c>
      <c r="H14" s="91">
        <v>0</v>
      </c>
      <c r="I14" s="91">
        <v>0</v>
      </c>
    </row>
    <row r="15" spans="1:9">
      <c r="A15" s="11" t="s">
        <v>38</v>
      </c>
      <c r="B15" s="90">
        <f t="shared" si="0"/>
        <v>1585</v>
      </c>
      <c r="C15" s="91">
        <v>3</v>
      </c>
      <c r="D15" s="91">
        <v>15</v>
      </c>
      <c r="E15" s="91">
        <v>595</v>
      </c>
      <c r="F15" s="91">
        <v>8</v>
      </c>
      <c r="G15" s="91">
        <v>963</v>
      </c>
      <c r="H15" s="91">
        <v>1</v>
      </c>
      <c r="I15" s="91">
        <v>0</v>
      </c>
    </row>
    <row r="16" spans="1:9">
      <c r="A16" s="11" t="s">
        <v>39</v>
      </c>
      <c r="B16" s="90">
        <f t="shared" si="0"/>
        <v>232</v>
      </c>
      <c r="C16" s="92">
        <v>7</v>
      </c>
      <c r="D16" s="92">
        <v>17</v>
      </c>
      <c r="E16" s="92">
        <v>33</v>
      </c>
      <c r="F16" s="92">
        <v>8</v>
      </c>
      <c r="G16" s="92">
        <v>167</v>
      </c>
      <c r="H16" s="92">
        <v>0</v>
      </c>
      <c r="I16" s="92">
        <v>0</v>
      </c>
    </row>
    <row r="17" spans="1:9">
      <c r="A17" s="11" t="s">
        <v>40</v>
      </c>
      <c r="B17" s="90">
        <f t="shared" si="0"/>
        <v>112</v>
      </c>
      <c r="C17" s="91">
        <v>47</v>
      </c>
      <c r="D17" s="91">
        <v>22</v>
      </c>
      <c r="E17" s="91">
        <v>34</v>
      </c>
      <c r="F17" s="91">
        <v>4</v>
      </c>
      <c r="G17" s="91">
        <v>3</v>
      </c>
      <c r="H17" s="91">
        <v>2</v>
      </c>
      <c r="I17" s="91">
        <v>0</v>
      </c>
    </row>
    <row r="18" spans="1:9">
      <c r="A18" s="11" t="s">
        <v>41</v>
      </c>
      <c r="B18" s="90">
        <f t="shared" si="0"/>
        <v>75</v>
      </c>
      <c r="C18" s="91">
        <v>12</v>
      </c>
      <c r="D18" s="91">
        <v>20</v>
      </c>
      <c r="E18" s="91">
        <v>28</v>
      </c>
      <c r="F18" s="91">
        <v>7</v>
      </c>
      <c r="G18" s="91">
        <v>8</v>
      </c>
      <c r="H18" s="91">
        <v>0</v>
      </c>
      <c r="I18" s="91">
        <v>0</v>
      </c>
    </row>
    <row r="19" spans="1:9">
      <c r="A19" s="11" t="s">
        <v>42</v>
      </c>
      <c r="B19" s="90">
        <f t="shared" si="0"/>
        <v>114</v>
      </c>
      <c r="C19" s="91">
        <v>8</v>
      </c>
      <c r="D19" s="91">
        <v>15</v>
      </c>
      <c r="E19" s="91">
        <v>55</v>
      </c>
      <c r="F19" s="91">
        <v>22</v>
      </c>
      <c r="G19" s="91">
        <v>14</v>
      </c>
      <c r="H19" s="91">
        <v>0</v>
      </c>
      <c r="I19" s="91">
        <v>0</v>
      </c>
    </row>
    <row r="20" spans="1:9">
      <c r="A20" s="37" t="s">
        <v>43</v>
      </c>
      <c r="B20" s="90">
        <f t="shared" si="0"/>
        <v>206</v>
      </c>
      <c r="C20" s="91">
        <v>15</v>
      </c>
      <c r="D20" s="91">
        <v>8</v>
      </c>
      <c r="E20" s="91">
        <v>84</v>
      </c>
      <c r="F20" s="91">
        <v>7</v>
      </c>
      <c r="G20" s="91">
        <v>92</v>
      </c>
      <c r="H20" s="91">
        <v>0</v>
      </c>
      <c r="I20" s="91">
        <v>0</v>
      </c>
    </row>
    <row r="21" spans="1:9">
      <c r="A21" s="11" t="s">
        <v>44</v>
      </c>
      <c r="B21" s="90">
        <f t="shared" si="0"/>
        <v>231</v>
      </c>
      <c r="C21" s="92">
        <v>5</v>
      </c>
      <c r="D21" s="92">
        <v>26</v>
      </c>
      <c r="E21" s="92">
        <v>71</v>
      </c>
      <c r="F21" s="92">
        <v>8</v>
      </c>
      <c r="G21" s="92">
        <v>121</v>
      </c>
      <c r="H21" s="92">
        <v>0</v>
      </c>
      <c r="I21" s="92">
        <v>0</v>
      </c>
    </row>
    <row r="22" spans="1:9">
      <c r="A22" s="11" t="s">
        <v>45</v>
      </c>
      <c r="B22" s="90">
        <f t="shared" si="0"/>
        <v>55</v>
      </c>
      <c r="C22" s="92">
        <v>4</v>
      </c>
      <c r="D22" s="92">
        <v>14</v>
      </c>
      <c r="E22" s="92">
        <v>12</v>
      </c>
      <c r="F22" s="92">
        <v>2</v>
      </c>
      <c r="G22" s="92">
        <v>23</v>
      </c>
      <c r="H22" s="92">
        <v>0</v>
      </c>
      <c r="I22" s="92">
        <v>0</v>
      </c>
    </row>
    <row r="23" spans="1:9">
      <c r="A23" s="14" t="s">
        <v>46</v>
      </c>
      <c r="B23" s="54">
        <f>SUM(B5:B22)</f>
        <v>3834</v>
      </c>
      <c r="C23" s="54">
        <f t="shared" ref="C23:I23" si="1">SUM(C5:C22)</f>
        <v>235</v>
      </c>
      <c r="D23" s="54">
        <f t="shared" si="1"/>
        <v>406</v>
      </c>
      <c r="E23" s="54">
        <f t="shared" si="1"/>
        <v>1289</v>
      </c>
      <c r="F23" s="54">
        <f t="shared" si="1"/>
        <v>126</v>
      </c>
      <c r="G23" s="54">
        <f t="shared" si="1"/>
        <v>1774</v>
      </c>
      <c r="H23" s="54">
        <f t="shared" si="1"/>
        <v>4</v>
      </c>
      <c r="I23" s="54">
        <f t="shared" si="1"/>
        <v>0</v>
      </c>
    </row>
    <row r="24" spans="1:9" ht="48" customHeight="1">
      <c r="A24" s="54"/>
      <c r="B24" s="56" t="s">
        <v>78</v>
      </c>
      <c r="C24" s="27" t="s">
        <v>88</v>
      </c>
      <c r="D24" s="16" t="s">
        <v>94</v>
      </c>
      <c r="E24" s="55" t="s">
        <v>95</v>
      </c>
      <c r="F24" s="16" t="s">
        <v>93</v>
      </c>
      <c r="G24" s="16" t="s">
        <v>91</v>
      </c>
      <c r="H24" s="16" t="s">
        <v>90</v>
      </c>
      <c r="I24" s="27" t="s">
        <v>92</v>
      </c>
    </row>
    <row r="25" spans="1:9">
      <c r="B25" s="111" t="s">
        <v>96</v>
      </c>
      <c r="C25" s="111"/>
      <c r="D25" s="111"/>
      <c r="E25" s="111"/>
      <c r="F25" s="111"/>
      <c r="G25" s="111"/>
      <c r="H25" s="111"/>
      <c r="I25" s="111"/>
    </row>
  </sheetData>
  <mergeCells count="4">
    <mergeCell ref="B25:I25"/>
    <mergeCell ref="B3:I3"/>
    <mergeCell ref="A1:F1"/>
    <mergeCell ref="A2:F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D26"/>
  <sheetViews>
    <sheetView tabSelected="1" view="pageBreakPreview" zoomScale="60" workbookViewId="0">
      <selection activeCell="E7" sqref="E7"/>
    </sheetView>
  </sheetViews>
  <sheetFormatPr defaultRowHeight="15"/>
  <cols>
    <col min="1" max="1" width="32.140625" customWidth="1"/>
    <col min="2" max="2" width="19.28515625" customWidth="1"/>
    <col min="3" max="3" width="23" customWidth="1"/>
    <col min="4" max="4" width="21.5703125" customWidth="1"/>
  </cols>
  <sheetData>
    <row r="1" spans="1:4" ht="18.75">
      <c r="A1" s="58" t="s">
        <v>103</v>
      </c>
      <c r="B1" s="59"/>
      <c r="C1" s="59"/>
    </row>
    <row r="2" spans="1:4" ht="18.75">
      <c r="A2" s="58" t="s">
        <v>104</v>
      </c>
      <c r="B2" s="60"/>
      <c r="C2" s="60"/>
    </row>
    <row r="3" spans="1:4" ht="56.25">
      <c r="A3" s="61" t="s">
        <v>105</v>
      </c>
      <c r="B3" s="61" t="s">
        <v>13</v>
      </c>
      <c r="C3" s="61" t="s">
        <v>14</v>
      </c>
      <c r="D3" s="15" t="s">
        <v>24</v>
      </c>
    </row>
    <row r="4" spans="1:4" ht="15.75">
      <c r="A4" s="62" t="s">
        <v>28</v>
      </c>
      <c r="B4" s="93">
        <v>60</v>
      </c>
      <c r="C4" s="93">
        <v>55</v>
      </c>
      <c r="D4" s="63" t="s">
        <v>47</v>
      </c>
    </row>
    <row r="5" spans="1:4" ht="15.75">
      <c r="A5" s="62" t="s">
        <v>29</v>
      </c>
      <c r="B5" s="94">
        <v>54</v>
      </c>
      <c r="C5" s="94">
        <v>45</v>
      </c>
      <c r="D5" s="63" t="s">
        <v>48</v>
      </c>
    </row>
    <row r="6" spans="1:4" ht="15.75">
      <c r="A6" s="62" t="s">
        <v>30</v>
      </c>
      <c r="B6" s="95">
        <v>29</v>
      </c>
      <c r="C6" s="95">
        <v>26</v>
      </c>
      <c r="D6" s="63" t="s">
        <v>49</v>
      </c>
    </row>
    <row r="7" spans="1:4" ht="15.75">
      <c r="A7" s="62" t="s">
        <v>31</v>
      </c>
      <c r="B7" s="95">
        <v>31</v>
      </c>
      <c r="C7" s="95">
        <v>27</v>
      </c>
      <c r="D7" s="64" t="s">
        <v>50</v>
      </c>
    </row>
    <row r="8" spans="1:4" ht="15.75">
      <c r="A8" s="65" t="s">
        <v>32</v>
      </c>
      <c r="B8" s="96">
        <v>17</v>
      </c>
      <c r="C8" s="96">
        <v>15</v>
      </c>
      <c r="D8" s="64" t="s">
        <v>51</v>
      </c>
    </row>
    <row r="9" spans="1:4" ht="15.75">
      <c r="A9" s="62" t="s">
        <v>33</v>
      </c>
      <c r="B9" s="95">
        <v>33</v>
      </c>
      <c r="C9" s="95">
        <v>31</v>
      </c>
      <c r="D9" s="64" t="s">
        <v>52</v>
      </c>
    </row>
    <row r="10" spans="1:4" ht="15.75">
      <c r="A10" s="62" t="s">
        <v>106</v>
      </c>
      <c r="B10" s="95">
        <v>20</v>
      </c>
      <c r="C10" s="95">
        <v>20</v>
      </c>
      <c r="D10" s="64" t="s">
        <v>109</v>
      </c>
    </row>
    <row r="11" spans="1:4" ht="15.75">
      <c r="A11" s="62" t="s">
        <v>35</v>
      </c>
      <c r="B11" s="95">
        <v>43</v>
      </c>
      <c r="C11" s="95">
        <v>35</v>
      </c>
      <c r="D11" s="64" t="s">
        <v>54</v>
      </c>
    </row>
    <row r="12" spans="1:4" ht="15.75">
      <c r="A12" s="62" t="s">
        <v>36</v>
      </c>
      <c r="B12" s="95">
        <v>22</v>
      </c>
      <c r="C12" s="95">
        <v>18</v>
      </c>
      <c r="D12" s="64" t="s">
        <v>55</v>
      </c>
    </row>
    <row r="13" spans="1:4" ht="15.75">
      <c r="A13" s="66" t="s">
        <v>37</v>
      </c>
      <c r="B13" s="97">
        <v>28</v>
      </c>
      <c r="C13" s="97">
        <v>26</v>
      </c>
      <c r="D13" s="64" t="s">
        <v>56</v>
      </c>
    </row>
    <row r="14" spans="1:4" ht="15.75">
      <c r="A14" s="62" t="s">
        <v>38</v>
      </c>
      <c r="B14" s="95">
        <v>37</v>
      </c>
      <c r="C14" s="95">
        <v>30</v>
      </c>
      <c r="D14" s="63" t="s">
        <v>57</v>
      </c>
    </row>
    <row r="15" spans="1:4" ht="15.75">
      <c r="A15" s="62" t="s">
        <v>39</v>
      </c>
      <c r="B15" s="95">
        <v>15</v>
      </c>
      <c r="C15" s="95">
        <v>13</v>
      </c>
      <c r="D15" s="63" t="s">
        <v>58</v>
      </c>
    </row>
    <row r="16" spans="1:4" ht="15.75">
      <c r="A16" s="62" t="s">
        <v>40</v>
      </c>
      <c r="B16" s="98">
        <v>28</v>
      </c>
      <c r="C16" s="98">
        <v>24</v>
      </c>
      <c r="D16" s="64" t="s">
        <v>59</v>
      </c>
    </row>
    <row r="17" spans="1:4" ht="15.75">
      <c r="A17" s="62" t="s">
        <v>41</v>
      </c>
      <c r="B17" s="99">
        <v>23</v>
      </c>
      <c r="C17" s="99">
        <v>23</v>
      </c>
      <c r="D17" s="63" t="s">
        <v>108</v>
      </c>
    </row>
    <row r="18" spans="1:4" ht="15.75">
      <c r="A18" s="62" t="s">
        <v>42</v>
      </c>
      <c r="B18" s="93">
        <v>27</v>
      </c>
      <c r="C18" s="93">
        <v>24</v>
      </c>
      <c r="D18" s="63" t="s">
        <v>61</v>
      </c>
    </row>
    <row r="19" spans="1:4" ht="15.75">
      <c r="A19" s="62" t="s">
        <v>43</v>
      </c>
      <c r="B19" s="95">
        <v>46</v>
      </c>
      <c r="C19" s="95">
        <v>44</v>
      </c>
      <c r="D19" s="63" t="s">
        <v>62</v>
      </c>
    </row>
    <row r="20" spans="1:4" ht="15.75">
      <c r="A20" s="62" t="s">
        <v>107</v>
      </c>
      <c r="B20" s="95">
        <v>35</v>
      </c>
      <c r="C20" s="95">
        <v>31</v>
      </c>
      <c r="D20" s="63" t="s">
        <v>63</v>
      </c>
    </row>
    <row r="21" spans="1:4" ht="15.75">
      <c r="A21" s="62" t="s">
        <v>102</v>
      </c>
      <c r="B21" s="95">
        <v>40</v>
      </c>
      <c r="C21" s="95">
        <v>40</v>
      </c>
      <c r="D21" s="63" t="s">
        <v>64</v>
      </c>
    </row>
    <row r="22" spans="1:4" ht="15.75">
      <c r="A22" s="67" t="s">
        <v>46</v>
      </c>
      <c r="B22" s="100">
        <f>SUM(B4:B21)</f>
        <v>588</v>
      </c>
      <c r="C22" s="100">
        <f>SUM(C4:C21)</f>
        <v>527</v>
      </c>
      <c r="D22" s="68" t="s">
        <v>4</v>
      </c>
    </row>
    <row r="23" spans="1:4" ht="33" customHeight="1">
      <c r="A23" s="69" t="s">
        <v>24</v>
      </c>
      <c r="B23" s="70" t="s">
        <v>110</v>
      </c>
      <c r="C23" s="70" t="s">
        <v>111</v>
      </c>
      <c r="D23" s="71" t="s">
        <v>65</v>
      </c>
    </row>
    <row r="24" spans="1:4" ht="15.75">
      <c r="A24" s="8" t="s">
        <v>22</v>
      </c>
      <c r="B24" s="5"/>
      <c r="C24" s="5"/>
      <c r="D24" s="72"/>
    </row>
    <row r="25" spans="1:4" ht="19.5" customHeight="1">
      <c r="A25" s="8" t="s">
        <v>23</v>
      </c>
      <c r="B25" s="1"/>
      <c r="C25" s="1"/>
      <c r="D25" s="72"/>
    </row>
    <row r="26" spans="1:4" ht="19.5" customHeight="1"/>
  </sheetData>
  <pageMargins left="0.7" right="0.7" top="0.75" bottom="0.75" header="0.3" footer="0.3"/>
  <pageSetup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Urban +Rural</vt:lpstr>
      <vt:lpstr>Urban</vt:lpstr>
      <vt:lpstr>Rural</vt:lpstr>
      <vt:lpstr>Functional Water schemes </vt:lpstr>
      <vt:lpstr>Non Functional water schemes</vt:lpstr>
      <vt:lpstr>Town1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TBegashaw</cp:lastModifiedBy>
  <cp:lastPrinted>2017-04-04T06:57:00Z</cp:lastPrinted>
  <dcterms:created xsi:type="dcterms:W3CDTF">2015-06-09T15:58:41Z</dcterms:created>
  <dcterms:modified xsi:type="dcterms:W3CDTF">2017-04-04T06:57:35Z</dcterms:modified>
</cp:coreProperties>
</file>